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NIESTROS\Downloads\"/>
    </mc:Choice>
  </mc:AlternateContent>
  <bookViews>
    <workbookView xWindow="0" yWindow="0" windowWidth="20490" windowHeight="7755"/>
  </bookViews>
  <sheets>
    <sheet name="MOTOTAXI ENE-MAR" sheetId="1" r:id="rId1"/>
    <sheet name="TAXI ENE-MAR " sheetId="2" r:id="rId2"/>
    <sheet name="URBANO O INTERUR M1 ENE-MAR " sheetId="3" r:id="rId3"/>
    <sheet name="URBANO INTERURBAN ENE-MAR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J10" i="4"/>
  <c r="J6" i="4"/>
  <c r="J18" i="3"/>
  <c r="J14" i="3"/>
  <c r="J13" i="3"/>
  <c r="J10" i="3"/>
  <c r="J8" i="3"/>
  <c r="J5" i="3"/>
  <c r="J15" i="2"/>
  <c r="J11" i="2"/>
  <c r="J8" i="2"/>
  <c r="J7" i="2"/>
  <c r="J195" i="1"/>
  <c r="J187" i="1"/>
  <c r="J184" i="1"/>
  <c r="J174" i="1"/>
  <c r="J165" i="1"/>
  <c r="J157" i="1"/>
  <c r="J148" i="1"/>
  <c r="J133" i="1"/>
  <c r="J127" i="1"/>
  <c r="J125" i="1"/>
  <c r="J122" i="1"/>
  <c r="J115" i="1"/>
  <c r="J113" i="1"/>
  <c r="J112" i="1"/>
  <c r="J110" i="1"/>
  <c r="J96" i="1"/>
  <c r="J93" i="1"/>
  <c r="J90" i="1"/>
  <c r="J88" i="1"/>
  <c r="J86" i="1"/>
  <c r="J85" i="1"/>
  <c r="J84" i="1"/>
  <c r="J83" i="1"/>
  <c r="J80" i="1"/>
  <c r="J79" i="1"/>
  <c r="J77" i="1"/>
  <c r="J76" i="1"/>
  <c r="J74" i="1"/>
  <c r="J73" i="1"/>
  <c r="J71" i="1"/>
  <c r="J60" i="1"/>
  <c r="J59" i="1"/>
  <c r="J58" i="1"/>
  <c r="J52" i="1"/>
  <c r="J48" i="1"/>
  <c r="J46" i="1"/>
  <c r="J43" i="1"/>
  <c r="J32" i="1"/>
  <c r="J31" i="1"/>
  <c r="J30" i="1"/>
  <c r="J26" i="1"/>
  <c r="J15" i="1"/>
  <c r="J14" i="1"/>
  <c r="J13" i="1"/>
  <c r="J4" i="1"/>
</calcChain>
</file>

<file path=xl/sharedStrings.xml><?xml version="1.0" encoding="utf-8"?>
<sst xmlns="http://schemas.openxmlformats.org/spreadsheetml/2006/main" count="2610" uniqueCount="1092">
  <si>
    <t>FECHA DE OCURRENCIA</t>
  </si>
  <si>
    <t>TIPO DEL SINIESTRO</t>
  </si>
  <si>
    <t>Nº DE CAT</t>
  </si>
  <si>
    <t>PLACA DE RODAJE</t>
  </si>
  <si>
    <t>APELLIDOS Y NOMBRES DEL ACCIDENTADO</t>
  </si>
  <si>
    <t>TIPO DE ACCIDENTADO</t>
  </si>
  <si>
    <t>LUGAR DONDE OCURRIÓ EL ACCIDENTE</t>
  </si>
  <si>
    <t>TIPO DE COBERTURA INCURRIDA</t>
  </si>
  <si>
    <t>TIPO DE VEHICULO</t>
  </si>
  <si>
    <t>GASTOS DE CURACION</t>
  </si>
  <si>
    <t xml:space="preserve"> INCAPACIDAD TEMPORAL </t>
  </si>
  <si>
    <t>INVALIDEZ PERMANENTE</t>
  </si>
  <si>
    <t>GASTOS DE SEPELIO</t>
  </si>
  <si>
    <t>MUERTE</t>
  </si>
  <si>
    <t>ATROPELLO</t>
  </si>
  <si>
    <t>PEATON</t>
  </si>
  <si>
    <t>LA VICTORIA</t>
  </si>
  <si>
    <t>MOTOTAXI</t>
  </si>
  <si>
    <t>COLISION</t>
  </si>
  <si>
    <t>PASAJERO</t>
  </si>
  <si>
    <t>DEL NORTE</t>
  </si>
  <si>
    <t>CONDUCTOR</t>
  </si>
  <si>
    <t>REQUE</t>
  </si>
  <si>
    <t>JLO</t>
  </si>
  <si>
    <t>CAMPODONICO</t>
  </si>
  <si>
    <t>CAIDA</t>
  </si>
  <si>
    <t>ATUSPARIAS</t>
  </si>
  <si>
    <t>CESAR LLATAS</t>
  </si>
  <si>
    <t>DESPISTE</t>
  </si>
  <si>
    <t>EL PORVENIR</t>
  </si>
  <si>
    <t>CHOQUE</t>
  </si>
  <si>
    <t>PIMENTEL</t>
  </si>
  <si>
    <t>LAMBAYEQUE</t>
  </si>
  <si>
    <t>POMALCA</t>
  </si>
  <si>
    <t>NEGLIGENCIA</t>
  </si>
  <si>
    <t>TAXI</t>
  </si>
  <si>
    <t>FERREÑAFE</t>
  </si>
  <si>
    <t>USO DE VEHICULO</t>
  </si>
  <si>
    <t>CATEGORÍA</t>
  </si>
  <si>
    <t>NDP</t>
  </si>
  <si>
    <t>URBANO O INTERURBANO</t>
  </si>
  <si>
    <t>M1</t>
  </si>
  <si>
    <t>M2</t>
  </si>
  <si>
    <t>YF-004894-2018</t>
  </si>
  <si>
    <t>MONSEFU</t>
  </si>
  <si>
    <t>PICSI</t>
  </si>
  <si>
    <t>CHONGOYAPE</t>
  </si>
  <si>
    <t>FORTUITO</t>
  </si>
  <si>
    <t>VEGA YEP ROBERTO ADRIAN</t>
  </si>
  <si>
    <t>CODIGO DEL ACCIDENTE</t>
  </si>
  <si>
    <t>CODIGO DEL SINIESTRO</t>
  </si>
  <si>
    <t>JULIO</t>
  </si>
  <si>
    <t>0402-2018</t>
  </si>
  <si>
    <t>0403-2018</t>
  </si>
  <si>
    <t>0405-2018</t>
  </si>
  <si>
    <t>0406-2018</t>
  </si>
  <si>
    <t>0407-2018</t>
  </si>
  <si>
    <t>0411-2018</t>
  </si>
  <si>
    <t>0414-2018</t>
  </si>
  <si>
    <t>0415-2018</t>
  </si>
  <si>
    <t>0416-2018</t>
  </si>
  <si>
    <t>0417-2018</t>
  </si>
  <si>
    <t>0419-2018</t>
  </si>
  <si>
    <t>0420-2018</t>
  </si>
  <si>
    <t>0422-2018</t>
  </si>
  <si>
    <t>0423-2018</t>
  </si>
  <si>
    <t>0424-2018</t>
  </si>
  <si>
    <t>0425-2018</t>
  </si>
  <si>
    <t>0426-2018</t>
  </si>
  <si>
    <t>0427-2018</t>
  </si>
  <si>
    <t>0428-2018</t>
  </si>
  <si>
    <t>0429-2018</t>
  </si>
  <si>
    <t>0430-2018</t>
  </si>
  <si>
    <t>0431-2018</t>
  </si>
  <si>
    <t>0432-2018</t>
  </si>
  <si>
    <t>0434-2018</t>
  </si>
  <si>
    <t>0435-2018</t>
  </si>
  <si>
    <t>0436-2018</t>
  </si>
  <si>
    <t>0437-2018</t>
  </si>
  <si>
    <t>0438-2018</t>
  </si>
  <si>
    <t>0439-2018</t>
  </si>
  <si>
    <t>0440-2018</t>
  </si>
  <si>
    <t>0442-2018</t>
  </si>
  <si>
    <t>0444-2018</t>
  </si>
  <si>
    <t>0445-2018</t>
  </si>
  <si>
    <t>0446-2018</t>
  </si>
  <si>
    <t>0447-2018</t>
  </si>
  <si>
    <t>0448-2018</t>
  </si>
  <si>
    <t>0449-2018</t>
  </si>
  <si>
    <t>0450-2018</t>
  </si>
  <si>
    <t>0452-2018</t>
  </si>
  <si>
    <t>0453-2018</t>
  </si>
  <si>
    <t>0454-2018</t>
  </si>
  <si>
    <t>0455-2018</t>
  </si>
  <si>
    <t>0456-2018</t>
  </si>
  <si>
    <t>0457-2018</t>
  </si>
  <si>
    <t>0459-2018</t>
  </si>
  <si>
    <t>0460-2018</t>
  </si>
  <si>
    <t>0461-2018</t>
  </si>
  <si>
    <t>0462-2018</t>
  </si>
  <si>
    <t>0463-2018</t>
  </si>
  <si>
    <t>0464-2018</t>
  </si>
  <si>
    <t>0465-2018</t>
  </si>
  <si>
    <t>0466-2018</t>
  </si>
  <si>
    <t>ARRASTRE</t>
  </si>
  <si>
    <t>YF-035090-2017</t>
  </si>
  <si>
    <t>YF-006250-2018</t>
  </si>
  <si>
    <t>YF-026780-2017</t>
  </si>
  <si>
    <t>YF-036093-2017</t>
  </si>
  <si>
    <t>YF-001362-2018</t>
  </si>
  <si>
    <t>YF-033879-2017</t>
  </si>
  <si>
    <t>YF-039208-2017</t>
  </si>
  <si>
    <t>YF-038320-2017</t>
  </si>
  <si>
    <t>YF-010409-2018</t>
  </si>
  <si>
    <t>YF-026733-2017</t>
  </si>
  <si>
    <t>YF-016699-2018</t>
  </si>
  <si>
    <t>YF-030870-2017</t>
  </si>
  <si>
    <t>YF-038509-2017</t>
  </si>
  <si>
    <t>YF-041452-2017</t>
  </si>
  <si>
    <t>YF-028559-2017</t>
  </si>
  <si>
    <t>YF-040387-2017</t>
  </si>
  <si>
    <t>YF-032039-2017</t>
  </si>
  <si>
    <t>YF-017215-2018</t>
  </si>
  <si>
    <t>YF-026036-2017</t>
  </si>
  <si>
    <t>YF-038254-2017</t>
  </si>
  <si>
    <t>YF-015538-2018</t>
  </si>
  <si>
    <t>YF-040456-2017</t>
  </si>
  <si>
    <t>YF-010339-2018</t>
  </si>
  <si>
    <t>YF-023663-2017</t>
  </si>
  <si>
    <t>YF-015517-2018</t>
  </si>
  <si>
    <t>YF-004425-2018</t>
  </si>
  <si>
    <t>YF-016853-2018</t>
  </si>
  <si>
    <t>YF-006871-2018</t>
  </si>
  <si>
    <t>YF-030662-2017</t>
  </si>
  <si>
    <t>YF-014805-2018</t>
  </si>
  <si>
    <t>YF-025812-2017</t>
  </si>
  <si>
    <t>YF-042210-2017</t>
  </si>
  <si>
    <t>YF-017020-2018</t>
  </si>
  <si>
    <t>YF-000591-2018</t>
  </si>
  <si>
    <t>YF-018228-2018</t>
  </si>
  <si>
    <t>YF-024043-2017</t>
  </si>
  <si>
    <t>YF-018731-2018</t>
  </si>
  <si>
    <t>YF-015622-2018</t>
  </si>
  <si>
    <t>YF-011250-2018</t>
  </si>
  <si>
    <t>YF-024206-2018</t>
  </si>
  <si>
    <t>YF-028438-2017</t>
  </si>
  <si>
    <t>YF-009077-2018</t>
  </si>
  <si>
    <t>YF-016681-2018</t>
  </si>
  <si>
    <t>YF-038286-2017</t>
  </si>
  <si>
    <t>YF-001388-2018</t>
  </si>
  <si>
    <t>YF-011824-2018</t>
  </si>
  <si>
    <t>YF-000251-2018</t>
  </si>
  <si>
    <t>YF-000058-2018</t>
  </si>
  <si>
    <t>YF-019191-2018</t>
  </si>
  <si>
    <t>YF-016698-2018</t>
  </si>
  <si>
    <t>YF-015235-2018</t>
  </si>
  <si>
    <t>YF-029717-2017</t>
  </si>
  <si>
    <t>3252-JM</t>
  </si>
  <si>
    <t>6247-2M</t>
  </si>
  <si>
    <t>5530-7M</t>
  </si>
  <si>
    <t>3511-YM</t>
  </si>
  <si>
    <t>9923-JM</t>
  </si>
  <si>
    <t>9502-HM</t>
  </si>
  <si>
    <t>6607-EM</t>
  </si>
  <si>
    <t>7617-AM</t>
  </si>
  <si>
    <t>0194-IA</t>
  </si>
  <si>
    <t>B2-0957</t>
  </si>
  <si>
    <t>6309-4M</t>
  </si>
  <si>
    <t>2193-EM</t>
  </si>
  <si>
    <t>8070-JM</t>
  </si>
  <si>
    <t>6792-JM</t>
  </si>
  <si>
    <t>3225-GM</t>
  </si>
  <si>
    <t>5357-FM</t>
  </si>
  <si>
    <t>7132-9M</t>
  </si>
  <si>
    <t>MA-3001</t>
  </si>
  <si>
    <t>5226-IM</t>
  </si>
  <si>
    <t>0597-7M</t>
  </si>
  <si>
    <t>MO-0310</t>
  </si>
  <si>
    <t>MO-7656</t>
  </si>
  <si>
    <t>2718-8A</t>
  </si>
  <si>
    <t>8372-FM</t>
  </si>
  <si>
    <t>3666-0M</t>
  </si>
  <si>
    <t>MA-4279</t>
  </si>
  <si>
    <t>5062-7M</t>
  </si>
  <si>
    <t>0725-BM</t>
  </si>
  <si>
    <t>5563-IM</t>
  </si>
  <si>
    <t>A4-7804</t>
  </si>
  <si>
    <t>0012-AM</t>
  </si>
  <si>
    <t>0381-FM</t>
  </si>
  <si>
    <t>2562-KM</t>
  </si>
  <si>
    <t>8978-9C</t>
  </si>
  <si>
    <t>MA-6275</t>
  </si>
  <si>
    <t>2773-EM</t>
  </si>
  <si>
    <t>4892-LM</t>
  </si>
  <si>
    <t>6888-HM</t>
  </si>
  <si>
    <t>3419-OM</t>
  </si>
  <si>
    <t>8585-2M</t>
  </si>
  <si>
    <t>5792-1M</t>
  </si>
  <si>
    <t>8653-KM</t>
  </si>
  <si>
    <t>0500-1M</t>
  </si>
  <si>
    <t>4407-3M</t>
  </si>
  <si>
    <t>K1-0625</t>
  </si>
  <si>
    <t>M9-9321</t>
  </si>
  <si>
    <t>M8-5741</t>
  </si>
  <si>
    <t>3499-KM</t>
  </si>
  <si>
    <t>1358-IM</t>
  </si>
  <si>
    <t>5887-7M</t>
  </si>
  <si>
    <t>MYG-27473</t>
  </si>
  <si>
    <t>1389-1M</t>
  </si>
  <si>
    <t>MOCUPE</t>
  </si>
  <si>
    <t>PATAPO</t>
  </si>
  <si>
    <t>SANTA ROSA</t>
  </si>
  <si>
    <t>INCAHUASI</t>
  </si>
  <si>
    <t>OLMOS</t>
  </si>
  <si>
    <t>MOTUPE</t>
  </si>
  <si>
    <t>ZAÑA</t>
  </si>
  <si>
    <t>TUMAN</t>
  </si>
  <si>
    <t>PUCALA</t>
  </si>
  <si>
    <t>MANTILLA VASQUEZ MARIA CELIZA</t>
  </si>
  <si>
    <t>PAUCAR CHAVEZ ISAURA MARIBEL</t>
  </si>
  <si>
    <t>NAVARRO MORENO GUSTAVO ADOLFO</t>
  </si>
  <si>
    <t>CALDERON HUAMAN JORGE</t>
  </si>
  <si>
    <t>VILLALOBOS SUCLUPE JHONY SANTOS</t>
  </si>
  <si>
    <t>VASQUEZ CRUZADO JESUS ELI</t>
  </si>
  <si>
    <t>CRUZADO VASQUEZ IRENE</t>
  </si>
  <si>
    <t>SIRLOPU ZEÑA ALEX JOEL</t>
  </si>
  <si>
    <t>CARRASCO CABREJOSJORGE MIGUEL</t>
  </si>
  <si>
    <t>JOSE REYNERIO PIEDRA VASQUEZ</t>
  </si>
  <si>
    <t>HUIMAN RIOJAS ANDRES</t>
  </si>
  <si>
    <t>SALDARRIAGA QUESQUEN JOSE VICTOR</t>
  </si>
  <si>
    <t>SANTISTEBAN SUCLUPE JONY</t>
  </si>
  <si>
    <t>PASCO QUISPE DE YOVERA MIRTHA MEDALITA</t>
  </si>
  <si>
    <t>MELENDEZ ILATOMA PEDRO JOSE</t>
  </si>
  <si>
    <t>MELENDEZ CANCINO CESAR ANTONI</t>
  </si>
  <si>
    <t>SAMILLAN SAMPI NORBERTO</t>
  </si>
  <si>
    <t>BENITES VILCHEZ GUSTAVO</t>
  </si>
  <si>
    <t>DANIEL ALEXANDER CABRERA DIAZ</t>
  </si>
  <si>
    <t>MARITZA SUSANA ARO CALDERON</t>
  </si>
  <si>
    <t>MARLON JAVIER CASTILLO ARO</t>
  </si>
  <si>
    <t>SECLEN VERGARA ROSA DONATILA</t>
  </si>
  <si>
    <t>REGALADO CARRANZA ANTONY</t>
  </si>
  <si>
    <t>JUANA LEONARDO CARRILLO</t>
  </si>
  <si>
    <t>PERRONILA ZAPATA CHAVEZ</t>
  </si>
  <si>
    <t>MELLISA CORONEL ZAPATA</t>
  </si>
  <si>
    <t>LILIANA ORDINOLA CABRERA</t>
  </si>
  <si>
    <t>MARIA EUFEMIA TEQUEN CHAVEZ</t>
  </si>
  <si>
    <t>ROSMERY HURTADO TEQUEN</t>
  </si>
  <si>
    <t>VICTORIA DEL PILAR SECLEN HURTADO</t>
  </si>
  <si>
    <t>CARRASCO MONTAÑO ANALY</t>
  </si>
  <si>
    <t>GUERRERO MORENO YVANNA GEORGETTE</t>
  </si>
  <si>
    <t>MOTENO VALDERRAMA JENNI JUDITH</t>
  </si>
  <si>
    <t>PANTA PAIVA IRIS JESSENIA</t>
  </si>
  <si>
    <t>MANAYAY SANCHEZ JULIO CÉSAR</t>
  </si>
  <si>
    <t>PAIBA VELASQUEZ DE VASQUEZ JULISSA JANET</t>
  </si>
  <si>
    <t>VELASQUEZ DE PAIBA MARÍA CECILIA</t>
  </si>
  <si>
    <t>JULCA ASENCIO ALFONSO</t>
  </si>
  <si>
    <t>RAMIREZ SANCHEZ MARIA ELIZABETH</t>
  </si>
  <si>
    <t>CASTREJON SANCHEZ NIGUER</t>
  </si>
  <si>
    <t>GOMEZ CAJUSOL DILAN ALEXIS</t>
  </si>
  <si>
    <t>CHAPOÑAN MINO AIXA</t>
  </si>
  <si>
    <t>TERRONES LOZANO ANASTACIO</t>
  </si>
  <si>
    <t>RISCO SANTISTEBAN CESAR AUGUSTO</t>
  </si>
  <si>
    <t>RISCO SANTISTEBAN IRENE ANGELICA</t>
  </si>
  <si>
    <t>VASQUEZ RODRIGUEZ DENIS ALEJANDRO</t>
  </si>
  <si>
    <t>GONZALES YERLAQUE DAYANA YAMILE</t>
  </si>
  <si>
    <t>AZABACHE YERLAQUE JEFERSON SMITH</t>
  </si>
  <si>
    <t>YARLAQUE SAMPEN DIANA MARISOL</t>
  </si>
  <si>
    <t>GAYOSO TROYES DENNIS ANDERSON</t>
  </si>
  <si>
    <t>SERRANO HERNANDEZ BORIZ ANDERSON</t>
  </si>
  <si>
    <t>LUIS FERNANDO DIAZ BOCANEGRA</t>
  </si>
  <si>
    <t>VILLALTA ALTAMIRTANO YESENIA ANALI</t>
  </si>
  <si>
    <t>TORRES RAMIREZ FRANCISCO</t>
  </si>
  <si>
    <t>VALLEJOS FERNANDEZ JOSE GEREMIAS</t>
  </si>
  <si>
    <t>JHONNY GUTIERREZ SANTAMARIA</t>
  </si>
  <si>
    <t>CHIROQUE QUINTEROS ABRAHAM CORNELIO</t>
  </si>
  <si>
    <t>JULCA MONDRAGON NAHIRA YAMILETH</t>
  </si>
  <si>
    <t>LUCERO CELESTE ORTIZ MILLONES</t>
  </si>
  <si>
    <t>JOSE ALDAIR ORTIZ MILLONES</t>
  </si>
  <si>
    <t>JESUS VALENTIN MURO MILLONES</t>
  </si>
  <si>
    <t>ISLA CASAS ALEX JAVIER</t>
  </si>
  <si>
    <t>CHERO SEGURA RAFAEL ANGEL</t>
  </si>
  <si>
    <t>SEGURA INGA MARGARITA</t>
  </si>
  <si>
    <t>MIÑOPE TANTACHUCO PERLA MIRELLA</t>
  </si>
  <si>
    <t>PASCUALA IGNACIA RUBIÑOS SERNAQUE</t>
  </si>
  <si>
    <t>RAMOS BELLODAS JORGE EDINSON</t>
  </si>
  <si>
    <t>RIMARACHIN PEREZ JOSE LUIS</t>
  </si>
  <si>
    <t>VASQUEZ MARCELO ANALI</t>
  </si>
  <si>
    <t>LLUEN SOPLAPÚCO DEVORA YAHAIRA MARIAM</t>
  </si>
  <si>
    <t>POLUCHE TARRILLO ALASTENIA ALEJANDRINA</t>
  </si>
  <si>
    <t>MONTEZA ESTRELLA LUIS ALBERTO</t>
  </si>
  <si>
    <t>SANCHEZ DIAZ JHONY ULISES</t>
  </si>
  <si>
    <t>CHANAME FUENTES VICTOR HUGO</t>
  </si>
  <si>
    <t>TANTALEAN ALVAREZ DEYVIS HEYSEN</t>
  </si>
  <si>
    <t>NADIA YOVANA VALLEJOS LEIVA</t>
  </si>
  <si>
    <t>BAUTISTA VALLEJOS JORGE ALEXIS</t>
  </si>
  <si>
    <t>AGOSTO</t>
  </si>
  <si>
    <t>0404-2018</t>
  </si>
  <si>
    <t>0410-2018</t>
  </si>
  <si>
    <t>0413-2018</t>
  </si>
  <si>
    <t>0433-2018</t>
  </si>
  <si>
    <t>0441-2018</t>
  </si>
  <si>
    <t>0458-2018</t>
  </si>
  <si>
    <t>YF-037284-2017</t>
  </si>
  <si>
    <t>YF-039265-2017</t>
  </si>
  <si>
    <t>YF-029569-2017</t>
  </si>
  <si>
    <t>YF-029546-2017</t>
  </si>
  <si>
    <t>YF-015675-2018</t>
  </si>
  <si>
    <t>YF-018915-2018</t>
  </si>
  <si>
    <t>D6X-359</t>
  </si>
  <si>
    <t>D50-676</t>
  </si>
  <si>
    <t>M3B-320</t>
  </si>
  <si>
    <t>M3R-613</t>
  </si>
  <si>
    <t>D7U-307</t>
  </si>
  <si>
    <t>M2K-029</t>
  </si>
  <si>
    <t>N</t>
  </si>
  <si>
    <t>SILVA GIL ORLANDO</t>
  </si>
  <si>
    <t>RODAS ARAUZO JUAN AGUSTIN</t>
  </si>
  <si>
    <t>ROMAN CHERRES ROCIO SALOME</t>
  </si>
  <si>
    <t>CESAR JHON NEPO MEZA</t>
  </si>
  <si>
    <t>TORRES FARRO INES ARACELY</t>
  </si>
  <si>
    <t>NEPO MEZA JENNI PATRICIA</t>
  </si>
  <si>
    <t>PERRIGO CAMPOS ABRAHAM LEE</t>
  </si>
  <si>
    <t>MARIELLA GUTIERREZ CISNEROS</t>
  </si>
  <si>
    <t>CEDILLO AGUACONDO PEDRO</t>
  </si>
  <si>
    <t>LUIS LEONCIO CHUMACERO PALACIOS</t>
  </si>
  <si>
    <t>SALTUR</t>
  </si>
  <si>
    <t>0408-2018</t>
  </si>
  <si>
    <t>0412-2018</t>
  </si>
  <si>
    <t>0443-2018</t>
  </si>
  <si>
    <t>0467-2018</t>
  </si>
  <si>
    <t>YF-040223-2017</t>
  </si>
  <si>
    <t>YF-018794-2018</t>
  </si>
  <si>
    <t>YF-010605-2018</t>
  </si>
  <si>
    <t>YF-019153-2018</t>
  </si>
  <si>
    <t>MYE-042</t>
  </si>
  <si>
    <t>M2A-487</t>
  </si>
  <si>
    <t>M2D-600</t>
  </si>
  <si>
    <t>FUENTES PUCCIOJUAN MANUEL</t>
  </si>
  <si>
    <t>ALARCON PEREZ DEIDAMIA FELICIA</t>
  </si>
  <si>
    <t>ARBULU INCIO CLAUDIA INMACULADA</t>
  </si>
  <si>
    <t>LAURA MERIS HUAMAN NEIRA</t>
  </si>
  <si>
    <t>JUANA HUAMAN IRRAZABAL</t>
  </si>
  <si>
    <t>CARRERO GUEVARA MAURO</t>
  </si>
  <si>
    <t>DELGADO SIBAN MILAGROS DEL PILAR</t>
  </si>
  <si>
    <t>0409-2018</t>
  </si>
  <si>
    <t>0418-2018</t>
  </si>
  <si>
    <t>0421-2018</t>
  </si>
  <si>
    <t>0451-2018</t>
  </si>
  <si>
    <t>YF-016406-2018</t>
  </si>
  <si>
    <t>M2H-041</t>
  </si>
  <si>
    <t>YF-005198-2018</t>
  </si>
  <si>
    <t>F6X-006</t>
  </si>
  <si>
    <t>YF-025649-2017</t>
  </si>
  <si>
    <t>P1G-795</t>
  </si>
  <si>
    <t>YF-001896-2018</t>
  </si>
  <si>
    <t>M1N-753</t>
  </si>
  <si>
    <t>VALDERA CHAPOÑAN ERIKA DEL MILAGROS</t>
  </si>
  <si>
    <t>PAZ CORDOVA RACSO SMITH</t>
  </si>
  <si>
    <t>QUISPITONGO CANCINO FRANCO LAZARO</t>
  </si>
  <si>
    <t>LUCERO ESTHER ALDANA PISCOYA</t>
  </si>
  <si>
    <t>DEPROC</t>
  </si>
  <si>
    <t>0468-2018</t>
  </si>
  <si>
    <t>0470-2018</t>
  </si>
  <si>
    <t>0472-2018</t>
  </si>
  <si>
    <t>0473-2018</t>
  </si>
  <si>
    <t>0474-2018</t>
  </si>
  <si>
    <t>0475-2018</t>
  </si>
  <si>
    <t>0477-2018</t>
  </si>
  <si>
    <t>0478-2018</t>
  </si>
  <si>
    <t>0481-2018</t>
  </si>
  <si>
    <t>0482-2018</t>
  </si>
  <si>
    <t>0483-2018</t>
  </si>
  <si>
    <t>0485-2018</t>
  </si>
  <si>
    <t>0486-2018</t>
  </si>
  <si>
    <t>0488-2018</t>
  </si>
  <si>
    <t>0489-2018</t>
  </si>
  <si>
    <t>0490-2018</t>
  </si>
  <si>
    <t>0491-2018</t>
  </si>
  <si>
    <t>0493-2018</t>
  </si>
  <si>
    <t>0496-2018</t>
  </si>
  <si>
    <t>0497-2018</t>
  </si>
  <si>
    <t>0498-2018</t>
  </si>
  <si>
    <t>0499-2018</t>
  </si>
  <si>
    <t>0500-2018</t>
  </si>
  <si>
    <t>0501-2018</t>
  </si>
  <si>
    <t>0504-2018</t>
  </si>
  <si>
    <t>0505-2018</t>
  </si>
  <si>
    <t>0507-2018</t>
  </si>
  <si>
    <t>0508-2018</t>
  </si>
  <si>
    <t>0509-2018</t>
  </si>
  <si>
    <t>0510-2018</t>
  </si>
  <si>
    <t>0511-2018</t>
  </si>
  <si>
    <t>0512-2018</t>
  </si>
  <si>
    <t>0513-2018</t>
  </si>
  <si>
    <t>0514-2018</t>
  </si>
  <si>
    <t>0515-2018</t>
  </si>
  <si>
    <t>0516-2018</t>
  </si>
  <si>
    <t>0517-2018</t>
  </si>
  <si>
    <t>0518-2018</t>
  </si>
  <si>
    <t>0521-2018</t>
  </si>
  <si>
    <t>0522-2018</t>
  </si>
  <si>
    <t>SETIEMBRE</t>
  </si>
  <si>
    <t>YF-020002-2018</t>
  </si>
  <si>
    <t>M6-9480</t>
  </si>
  <si>
    <t>YF-028837-2018</t>
  </si>
  <si>
    <t>8035-DM</t>
  </si>
  <si>
    <t>YF-030150-2017</t>
  </si>
  <si>
    <t>YF-017619-2018</t>
  </si>
  <si>
    <t>7016-1T</t>
  </si>
  <si>
    <t>M8-7514</t>
  </si>
  <si>
    <t>YF-008367-2018</t>
  </si>
  <si>
    <t>YF-034988-2017</t>
  </si>
  <si>
    <t>M5-9010</t>
  </si>
  <si>
    <t>5824-JM</t>
  </si>
  <si>
    <t>YF-038700-2017</t>
  </si>
  <si>
    <t>YF-040272-2018</t>
  </si>
  <si>
    <t>0438-8M</t>
  </si>
  <si>
    <t>0824-KM</t>
  </si>
  <si>
    <t>YF-035202-2017</t>
  </si>
  <si>
    <t>YF-009520-2018</t>
  </si>
  <si>
    <t>7266-5M</t>
  </si>
  <si>
    <t>2079-CM</t>
  </si>
  <si>
    <t>YF-030529-2017</t>
  </si>
  <si>
    <t>5163-EM</t>
  </si>
  <si>
    <t>YF-018547-2018</t>
  </si>
  <si>
    <t>5713-HM</t>
  </si>
  <si>
    <t>YF-039356-2017</t>
  </si>
  <si>
    <t>8683-AM</t>
  </si>
  <si>
    <t>YF-001947-2018</t>
  </si>
  <si>
    <t>YF-037615-5M</t>
  </si>
  <si>
    <t>M9-1059</t>
  </si>
  <si>
    <t>6752-5M</t>
  </si>
  <si>
    <t>YF-035774-2017</t>
  </si>
  <si>
    <t>9754-AM</t>
  </si>
  <si>
    <t>YF-010682-2018</t>
  </si>
  <si>
    <t>6393-DM</t>
  </si>
  <si>
    <t>YF-019974-2018</t>
  </si>
  <si>
    <t>NC-58128</t>
  </si>
  <si>
    <t>YF-004851-2018</t>
  </si>
  <si>
    <t>YF-022998-2018</t>
  </si>
  <si>
    <t>YF-041488-2017</t>
  </si>
  <si>
    <t>YF-004583-2018</t>
  </si>
  <si>
    <t>YF-041802-2017</t>
  </si>
  <si>
    <t>YF-011212-2018</t>
  </si>
  <si>
    <t>NC-29494</t>
  </si>
  <si>
    <t>4724-OM</t>
  </si>
  <si>
    <t>4005-GM</t>
  </si>
  <si>
    <t>4005-6M</t>
  </si>
  <si>
    <t>0404-8M</t>
  </si>
  <si>
    <t>M2-0013</t>
  </si>
  <si>
    <t>2142-EM</t>
  </si>
  <si>
    <t>YF-000553-2018</t>
  </si>
  <si>
    <t>YF-041773-2017</t>
  </si>
  <si>
    <t>0107-GM</t>
  </si>
  <si>
    <t>8781-FM</t>
  </si>
  <si>
    <t>YF-029468-2017</t>
  </si>
  <si>
    <t>4453-6C</t>
  </si>
  <si>
    <t>YF-032777-2017</t>
  </si>
  <si>
    <t>YF-013224-2018/</t>
  </si>
  <si>
    <t>2637-JM</t>
  </si>
  <si>
    <t>MCG-57471</t>
  </si>
  <si>
    <t>YF-024005-2018</t>
  </si>
  <si>
    <t>YF-038675-2017</t>
  </si>
  <si>
    <t>3636-IM</t>
  </si>
  <si>
    <t>3282-7M</t>
  </si>
  <si>
    <t>YF-022915-2018</t>
  </si>
  <si>
    <t>MB-1530</t>
  </si>
  <si>
    <t>YF-0333196-2017</t>
  </si>
  <si>
    <t>3900-EM</t>
  </si>
  <si>
    <t>YF-042995-2017</t>
  </si>
  <si>
    <t>YF-015474-2018</t>
  </si>
  <si>
    <t>C4-4499</t>
  </si>
  <si>
    <t>1146-LM</t>
  </si>
  <si>
    <t>YF-034491-2017</t>
  </si>
  <si>
    <t>YF-015290-2018</t>
  </si>
  <si>
    <t>YF-008426-2018</t>
  </si>
  <si>
    <t>M6-9212</t>
  </si>
  <si>
    <t>9979-CM</t>
  </si>
  <si>
    <t>M1-6046</t>
  </si>
  <si>
    <t>YF-015301-2018</t>
  </si>
  <si>
    <t>0432-DM</t>
  </si>
  <si>
    <t>CORONADO HERREA WALTER HERMOGENES</t>
  </si>
  <si>
    <t>RAMIREZ SANTACRUZ JOSE RICARDO</t>
  </si>
  <si>
    <t>ZUÑIGA SANTOYO ALBERTO RAUL</t>
  </si>
  <si>
    <t>TINEO MONTALVO VICENTE ANTONIO</t>
  </si>
  <si>
    <t>LUZ MARLEEN MALAVER REQUEJO</t>
  </si>
  <si>
    <t xml:space="preserve">CUEVA CARO TOMAS </t>
  </si>
  <si>
    <t>CARHUATANTA TERRONES SALOMON</t>
  </si>
  <si>
    <t>MEJIA PISFIL MILAGRITOS DEL PILAR</t>
  </si>
  <si>
    <t>GUZMAN MEJIA JUAN LUIS</t>
  </si>
  <si>
    <t>AGUILAR AYACILA EUNICE ABIGAIL</t>
  </si>
  <si>
    <t>AYACILA ESPONIZA ARLITA LILIANA</t>
  </si>
  <si>
    <t>CIEZA RAMIREZ LUIGGI PAOLO</t>
  </si>
  <si>
    <t>OTERO CHAFLOQUE WILLIAM HARLEN</t>
  </si>
  <si>
    <t>MEJIA HUAMAN LUIS CARLOS</t>
  </si>
  <si>
    <t>SANCHEZ MANAYAY ELMER ALONSO</t>
  </si>
  <si>
    <t>VANESA CHERO MANAY</t>
  </si>
  <si>
    <t>SAMPEN CHAVESTA DIEGO ARMANDO</t>
  </si>
  <si>
    <t>AGAPITO SAMPEN ROSARIO</t>
  </si>
  <si>
    <t>ABEL HECTOR SANTAMARIA VELIZ</t>
  </si>
  <si>
    <t>CASTILLO MONTALVAN DEYSI DEL MILAGRO</t>
  </si>
  <si>
    <t>ALISSON SOLANGE SIESQUEN CASTILLO</t>
  </si>
  <si>
    <t>CUEVA SANTOS HILDA</t>
  </si>
  <si>
    <t>CUEVA CUEVA MARIA JESUS</t>
  </si>
  <si>
    <t>BUSTAMANTE TORO MEILY YUDITH</t>
  </si>
  <si>
    <t>MALDONADO YAJAHUANCA JESUS JOEL</t>
  </si>
  <si>
    <t>MALDONADO SANTOS JOSE ALDEMIR</t>
  </si>
  <si>
    <t xml:space="preserve"> ADRIANZEN BALLENA WILMER AMADOR</t>
  </si>
  <si>
    <t>DOMADOR OROZCO MILLER LIZETH</t>
  </si>
  <si>
    <t>SALDARRIAGA DOMADOR MARGGIE ISABEL</t>
  </si>
  <si>
    <t>NATALI FIORELA RINZA HUAMAN</t>
  </si>
  <si>
    <t>CARMEN ROSA HUAMAN CORNEJO</t>
  </si>
  <si>
    <t>ANGEL LEONARDO HUAMAN HUAMAN</t>
  </si>
  <si>
    <t>BRAVO RIOJA JULIO CESAR</t>
  </si>
  <si>
    <t>ANGELITA MONTENEGRO GASTELO</t>
  </si>
  <si>
    <t>CERRO GONZALES MARIA DEL PILAR</t>
  </si>
  <si>
    <t>CUBAS CERRO SEBASTIAN ARMANDO</t>
  </si>
  <si>
    <t>RICHARD SNAIDER FERNANDEZ DAVILA</t>
  </si>
  <si>
    <t>LLAMO REQUEJO FLOR MARGARITA</t>
  </si>
  <si>
    <t>FLORES LLAMO MARYORI ARIANA</t>
  </si>
  <si>
    <t>FLORES LLAMO PABLO ENRIQUE</t>
  </si>
  <si>
    <t>DIAZ VASQUEZ ALEXIS ADAN</t>
  </si>
  <si>
    <t>HUERTAS SALAZAR JAHIR ANTENOR</t>
  </si>
  <si>
    <t>GASTELO SECLEN ELVIS WILLIAM</t>
  </si>
  <si>
    <t>VIDARTE SANCHEZ LUIS ENRIQUE</t>
  </si>
  <si>
    <t>SIALER VALVERDE JUAN</t>
  </si>
  <si>
    <t>GUEVARA CHICLOTE ANDERSON GABRIEL</t>
  </si>
  <si>
    <t>DANNA ESTRELLA VILLALOBOS VILLARUEL</t>
  </si>
  <si>
    <t>CINTIA SANDOVAL PRIETO</t>
  </si>
  <si>
    <t>YAHAIRA BELEN RUIOZ UYPAN</t>
  </si>
  <si>
    <t>AKEMI LUANA CHUQUIMANGO DOMINGUEZ</t>
  </si>
  <si>
    <t>RICARTE VILLALOBOS DIAZ</t>
  </si>
  <si>
    <t>DE LA CRUZ VENTURA ISABELITA</t>
  </si>
  <si>
    <t>CHERO PIZARRO RODRIGO SALVADOR EDER</t>
  </si>
  <si>
    <t>REQUEJO VALLEJOS LUZ</t>
  </si>
  <si>
    <t>AGUILAR SOPLIN DORIS</t>
  </si>
  <si>
    <t>CELIZ CHAPOÑAN JUNIOR EMANUELL</t>
  </si>
  <si>
    <t>MARTINEZ DEZA ALESSANDRO DEL PIERO</t>
  </si>
  <si>
    <t>MARTINEZ DEZA FRANCO JAIR</t>
  </si>
  <si>
    <t>MARTINEZ QUESQUEN RICHARD HENNRRY</t>
  </si>
  <si>
    <t>ARRIOLA ARTEAGA ALEXANDER FLORENTINO</t>
  </si>
  <si>
    <t>MORE CORDOVA FANNY ESMERALDA</t>
  </si>
  <si>
    <t>MENDOZA MORE DAYANA JULETSI</t>
  </si>
  <si>
    <t>MOSCOL MARTINEZ CARMEN DEL ROSARIO</t>
  </si>
  <si>
    <t>EL PORVERNIR</t>
  </si>
  <si>
    <t>SAN JOSE</t>
  </si>
  <si>
    <t>0506-2018</t>
  </si>
  <si>
    <t>0519-2018</t>
  </si>
  <si>
    <t>0523-2018</t>
  </si>
  <si>
    <t>YF-023584-2018</t>
  </si>
  <si>
    <t>M1I-572</t>
  </si>
  <si>
    <t>YF-0181119-2018</t>
  </si>
  <si>
    <t>M1A-603</t>
  </si>
  <si>
    <t>YF-005194-2018</t>
  </si>
  <si>
    <t>M21-592</t>
  </si>
  <si>
    <t>KARLA ELIZABETH CASSIANO MONTEZA</t>
  </si>
  <si>
    <t>VILCAMAYO MARTINEZ VANESSA NELIZABETH</t>
  </si>
  <si>
    <t>ROJAS OLIVERA EDILBERTO DAVID</t>
  </si>
  <si>
    <t>REQUEJO CUEVA SEGUNDO</t>
  </si>
  <si>
    <t>YOVANI MONICA ARELLANO TIMANA</t>
  </si>
  <si>
    <t>RAFAEL REQUEJO ARELLANO</t>
  </si>
  <si>
    <t>0520-2018</t>
  </si>
  <si>
    <t>YF-008178-2018</t>
  </si>
  <si>
    <t>B2J-151</t>
  </si>
  <si>
    <t>JHONATAN LEVI PAUCAR ATOCHE</t>
  </si>
  <si>
    <t>0469-2018</t>
  </si>
  <si>
    <t>0476-2018</t>
  </si>
  <si>
    <t>0484-2018</t>
  </si>
  <si>
    <t>0492-2018</t>
  </si>
  <si>
    <t>0495-2018</t>
  </si>
  <si>
    <t>YF-013699-2018</t>
  </si>
  <si>
    <t>MYP-343</t>
  </si>
  <si>
    <t>YF-016178-2018</t>
  </si>
  <si>
    <t>C1Q-622</t>
  </si>
  <si>
    <t>YF-010371-2018</t>
  </si>
  <si>
    <t>CGT-605</t>
  </si>
  <si>
    <t>YF-033654-2017</t>
  </si>
  <si>
    <t>FOS-229</t>
  </si>
  <si>
    <t>YF-016834-2018</t>
  </si>
  <si>
    <t>D1C-368</t>
  </si>
  <si>
    <t>JOVANI VELINE MORE BARRERA</t>
  </si>
  <si>
    <t xml:space="preserve">ISABEL CASTILLO DIAZ </t>
  </si>
  <si>
    <t>SANCHEZ FARRO VILMA ZENAIDA</t>
  </si>
  <si>
    <t>CACERES HERAS LUCERO REYNA ESTHER</t>
  </si>
  <si>
    <t>CLAVO CASTILLO LAURA HORTENZIA</t>
  </si>
  <si>
    <t>CASAS VASQUEZ CESAR AUGUSTO</t>
  </si>
  <si>
    <t>VILLEGAS SILVA LUIS</t>
  </si>
  <si>
    <t>0479-2018</t>
  </si>
  <si>
    <t>0494-2018</t>
  </si>
  <si>
    <t>0502-2018</t>
  </si>
  <si>
    <t>YF-019641-2018</t>
  </si>
  <si>
    <t>M1J-728</t>
  </si>
  <si>
    <t>YF-013864-2018</t>
  </si>
  <si>
    <t>M1Q-742</t>
  </si>
  <si>
    <t>YF-004677-2018</t>
  </si>
  <si>
    <t>P1H-723</t>
  </si>
  <si>
    <t>ALEJANDRO MALDONADO DE CORRALES</t>
  </si>
  <si>
    <t>MALDONADO TRUJILLANO ERNESTINA</t>
  </si>
  <si>
    <t>RODRIGUEZ AGUIRRE KARINA YOLANDA</t>
  </si>
  <si>
    <t>LLATAS TORREJON ISACC</t>
  </si>
  <si>
    <t>LUZ MARIEL CARRASCO VILLALOBOS</t>
  </si>
  <si>
    <t>0524-2018</t>
  </si>
  <si>
    <t>0525-2018</t>
  </si>
  <si>
    <t>0526-2018</t>
  </si>
  <si>
    <t>0527-2018</t>
  </si>
  <si>
    <t>0528-2018</t>
  </si>
  <si>
    <t>0529-2018</t>
  </si>
  <si>
    <t>0530-2018</t>
  </si>
  <si>
    <t>0532-2018</t>
  </si>
  <si>
    <t>0533-2018</t>
  </si>
  <si>
    <t>0534-2018</t>
  </si>
  <si>
    <t>0535-2018</t>
  </si>
  <si>
    <t>0536-2018</t>
  </si>
  <si>
    <t>0537-2018</t>
  </si>
  <si>
    <t>0538-2018</t>
  </si>
  <si>
    <t>0539-2018</t>
  </si>
  <si>
    <t>0541-2018</t>
  </si>
  <si>
    <t>0542-2018</t>
  </si>
  <si>
    <t>0543-2018</t>
  </si>
  <si>
    <t>0544-2018</t>
  </si>
  <si>
    <t>0545-2018</t>
  </si>
  <si>
    <t>0546-2018</t>
  </si>
  <si>
    <t>0547-2018</t>
  </si>
  <si>
    <t>0549-2018</t>
  </si>
  <si>
    <t>0550-2018</t>
  </si>
  <si>
    <t>0551-2018</t>
  </si>
  <si>
    <t>0553-2018</t>
  </si>
  <si>
    <t>0556-2018</t>
  </si>
  <si>
    <t>0557-2018</t>
  </si>
  <si>
    <t>0559-2018</t>
  </si>
  <si>
    <t>0560-2018</t>
  </si>
  <si>
    <t>0563-2018</t>
  </si>
  <si>
    <t>0564-2018</t>
  </si>
  <si>
    <t>0565-2018</t>
  </si>
  <si>
    <t>0566-2018</t>
  </si>
  <si>
    <t>0567-2018</t>
  </si>
  <si>
    <t>0568-2018</t>
  </si>
  <si>
    <t>0570-2018</t>
  </si>
  <si>
    <t>0572-2018</t>
  </si>
  <si>
    <t>0573-2018</t>
  </si>
  <si>
    <t>0575-2018</t>
  </si>
  <si>
    <t>0576-2018</t>
  </si>
  <si>
    <t>0578-2018</t>
  </si>
  <si>
    <t>YF-021208-2018</t>
  </si>
  <si>
    <t>K1-9366</t>
  </si>
  <si>
    <t>YF-039306-2017</t>
  </si>
  <si>
    <t>6581-2M</t>
  </si>
  <si>
    <t>0984-1M</t>
  </si>
  <si>
    <t>YF-016262-2018</t>
  </si>
  <si>
    <t>8840-HM</t>
  </si>
  <si>
    <t>YF-016457-2018</t>
  </si>
  <si>
    <t>YF-041254-2017</t>
  </si>
  <si>
    <t>M2-8351</t>
  </si>
  <si>
    <t>8369-JM</t>
  </si>
  <si>
    <t>YF-041979-2017</t>
  </si>
  <si>
    <t>3226-KM</t>
  </si>
  <si>
    <t>YF-022165-2018</t>
  </si>
  <si>
    <t>YF-034703-2017</t>
  </si>
  <si>
    <t>YF-009859-2018</t>
  </si>
  <si>
    <t>YF-032192-2017</t>
  </si>
  <si>
    <t>9932-JM</t>
  </si>
  <si>
    <t>P4-7650</t>
  </si>
  <si>
    <t>M9-3472</t>
  </si>
  <si>
    <t>4645-6M</t>
  </si>
  <si>
    <t>YF-015775-2018</t>
  </si>
  <si>
    <t>YF-015383-2018</t>
  </si>
  <si>
    <t>YF-013669-2018</t>
  </si>
  <si>
    <t>YF-022139-2018</t>
  </si>
  <si>
    <t>3165-MM</t>
  </si>
  <si>
    <t>B6-1535</t>
  </si>
  <si>
    <t>3674-HM</t>
  </si>
  <si>
    <t>M8-6631</t>
  </si>
  <si>
    <t>YF-002094-2018</t>
  </si>
  <si>
    <t>YF-026237-2018</t>
  </si>
  <si>
    <t>2525-KM</t>
  </si>
  <si>
    <t>3108-IM</t>
  </si>
  <si>
    <t>YF-014358-2018</t>
  </si>
  <si>
    <t>YF-001228-2018</t>
  </si>
  <si>
    <t>3662-6M</t>
  </si>
  <si>
    <t>5730-JM</t>
  </si>
  <si>
    <t>YF-018660-2018</t>
  </si>
  <si>
    <t>7823-MM</t>
  </si>
  <si>
    <t>YF-042204-2017</t>
  </si>
  <si>
    <t>YF-019259-2018</t>
  </si>
  <si>
    <t>0696-FM</t>
  </si>
  <si>
    <t>1412-9F</t>
  </si>
  <si>
    <t>YF-042976-2017</t>
  </si>
  <si>
    <t>YF-011404-2018</t>
  </si>
  <si>
    <t>YF-032718-2017</t>
  </si>
  <si>
    <t>4630-9M</t>
  </si>
  <si>
    <t>5402-LM</t>
  </si>
  <si>
    <t>1535-JM</t>
  </si>
  <si>
    <t>YF-014975-2018</t>
  </si>
  <si>
    <t>9147-CM</t>
  </si>
  <si>
    <t>YF-026027-2018</t>
  </si>
  <si>
    <t>YF-004921-2018</t>
  </si>
  <si>
    <t>7893-6M</t>
  </si>
  <si>
    <t>7605-7M</t>
  </si>
  <si>
    <t>YF-014479-2018</t>
  </si>
  <si>
    <t>YF-026718-2018</t>
  </si>
  <si>
    <t>8968-HM</t>
  </si>
  <si>
    <t>7258-7M</t>
  </si>
  <si>
    <t>YF-000531-2018</t>
  </si>
  <si>
    <t>6897-0M</t>
  </si>
  <si>
    <t>YF-008828-2018</t>
  </si>
  <si>
    <t>5390-BM</t>
  </si>
  <si>
    <t>YF-018739-2018</t>
  </si>
  <si>
    <t>YF-008631-2018</t>
  </si>
  <si>
    <t>YF-025193-2018</t>
  </si>
  <si>
    <t>YF-034156-2017</t>
  </si>
  <si>
    <t>3399-JM</t>
  </si>
  <si>
    <t>1177-IM</t>
  </si>
  <si>
    <t>M2-1807</t>
  </si>
  <si>
    <t>3971-JM</t>
  </si>
  <si>
    <t>YF-033470-2017</t>
  </si>
  <si>
    <t>MO-3366</t>
  </si>
  <si>
    <t>YF-034671-2017</t>
  </si>
  <si>
    <t>YF-040423-2017</t>
  </si>
  <si>
    <t>6548-AM</t>
  </si>
  <si>
    <t>NC-29515</t>
  </si>
  <si>
    <t>YF-034460-2017</t>
  </si>
  <si>
    <t>MC-1028</t>
  </si>
  <si>
    <t>YF-037790-2017</t>
  </si>
  <si>
    <t>5483-IM</t>
  </si>
  <si>
    <t>YF-009193-2018</t>
  </si>
  <si>
    <t>2270-FM</t>
  </si>
  <si>
    <t>CAYALTI</t>
  </si>
  <si>
    <t>VICTOR JONAS CHAPOÑAN MORI</t>
  </si>
  <si>
    <t>ERICKA SOFIA TORRES DE LA CRUZ</t>
  </si>
  <si>
    <t>BARBOZA CABRERA GASPAR</t>
  </si>
  <si>
    <t>CRUZ ROSMEL CHINCHAY ACOSTA</t>
  </si>
  <si>
    <t>RODAS LUNA GLORIA ISABEL</t>
  </si>
  <si>
    <t>CHAVEZ FUENTES PABLO DAVID</t>
  </si>
  <si>
    <t>FUENTES DE CHAVEZ MARÍA BERNARDINA</t>
  </si>
  <si>
    <t>CLAVO MONTALVO JHERYMI ALEXI</t>
  </si>
  <si>
    <t>PLUQUE YAYES JUANCARLOS</t>
  </si>
  <si>
    <t>MARIBEL GUEVARA BRAVO</t>
  </si>
  <si>
    <t>VASQUEZ GUEVARA LUISA GUADALUPE</t>
  </si>
  <si>
    <t>MERCEDES ENEQUE MIÑOPE</t>
  </si>
  <si>
    <t>ALEJANDRIA OCUPA JORGE RAUL</t>
  </si>
  <si>
    <t>NILTON CESAR BRAVO ESPINOZA</t>
  </si>
  <si>
    <t>NILTON ALDAIR BRAVO PRADA</t>
  </si>
  <si>
    <t>MORA TORRES YIMY</t>
  </si>
  <si>
    <t>MONTEZA CASTILLO ALFONSO</t>
  </si>
  <si>
    <t>SANCHEZ MINO DE LLAUCE  LOURDES MILAGROS</t>
  </si>
  <si>
    <t>ABRAHAM JUNIOR INOSTROZA CHAFLOQUE</t>
  </si>
  <si>
    <t>APONTE ZAPATA ALEXA ANTUANET</t>
  </si>
  <si>
    <t>ESQUECHE SANCHEZ EVELING DEL MILAGRO</t>
  </si>
  <si>
    <t>LOZANO CARHUAJULCA JOSE ISABEL</t>
  </si>
  <si>
    <t>CRUZADO BRAVO ENMA</t>
  </si>
  <si>
    <t>SANCHEZ MESTA ANA CECILIA</t>
  </si>
  <si>
    <t>SENCIO SANCHEZ FRANKLIN JOEL</t>
  </si>
  <si>
    <t>SAMPEN MATALLANA  JESUS JONY</t>
  </si>
  <si>
    <t>TANTALEAN URIARTE NAPOLEON</t>
  </si>
  <si>
    <t>BULNES MOGOLLON VERONIKA</t>
  </si>
  <si>
    <t>GONZALES GONZALES JESUS DAVID</t>
  </si>
  <si>
    <t>BAUTISTA IDROGO JUAN</t>
  </si>
  <si>
    <t>LLAMOCTANTA LOPEZ ELADIO</t>
  </si>
  <si>
    <t>YAUCE FARROÑAN CRISTINA LEONOR</t>
  </si>
  <si>
    <t>HERNANDEZ SOSA DAVID STARKY</t>
  </si>
  <si>
    <t>JUANA DALINA POZO DE VELA</t>
  </si>
  <si>
    <t>HERNANDEZ SANCHEZ MILAGROS DEL ROCIO</t>
  </si>
  <si>
    <t>CAMILA GUADALUPE LAZO PURIZACA</t>
  </si>
  <si>
    <t>LAZO VARGAS MIGUEL ALFREDO</t>
  </si>
  <si>
    <t>JOSE ENRIQUE LA TORRE LOPEZ</t>
  </si>
  <si>
    <t>CHAVEZ HUANCAS ANTHONY JAVIER</t>
  </si>
  <si>
    <t>YAMUNAQUE SUYON DENNIS HERNAN</t>
  </si>
  <si>
    <t>LUIS FABIAN PEREZ GONZALES</t>
  </si>
  <si>
    <t>GIAM LUIGGI ANTONIO CHUZON BANCES</t>
  </si>
  <si>
    <t>AGUINAGA NAVARRO ADAN HUMBERTO</t>
  </si>
  <si>
    <t>TOMAS MANUEL ASALDE LANDIVAR</t>
  </si>
  <si>
    <t>FABRICIO MATIAS CANCHO PIZARRO</t>
  </si>
  <si>
    <t>CRISTOBAL SANTOYO DORA YANET</t>
  </si>
  <si>
    <t>INOÑAN TABOADA MIGUEL ANGEL</t>
  </si>
  <si>
    <t>RIVERA MAZA JESUS DEL CARMEN</t>
  </si>
  <si>
    <t>CHAPOÑAN FACHO VICTOR</t>
  </si>
  <si>
    <t>MARRUFO FLORES LUIS ANTHONY</t>
  </si>
  <si>
    <t>MUNDACA SANCHEZ ISACC EDINSON</t>
  </si>
  <si>
    <t>HURTADO MEDINA YERSON</t>
  </si>
  <si>
    <t>MARTINEZ POZO ROSA MERCEDES</t>
  </si>
  <si>
    <t>LEYVA INCIO PAOLA</t>
  </si>
  <si>
    <t>REAÑO CALDERON WILFREDO</t>
  </si>
  <si>
    <t>0548-2018</t>
  </si>
  <si>
    <t>0555-2018</t>
  </si>
  <si>
    <t>0561-2018</t>
  </si>
  <si>
    <t>0569-2018</t>
  </si>
  <si>
    <t>0574-2018</t>
  </si>
  <si>
    <t>YF-008610-2018</t>
  </si>
  <si>
    <t>M1U-432</t>
  </si>
  <si>
    <t>YF-014164-2018</t>
  </si>
  <si>
    <t>M4E-410</t>
  </si>
  <si>
    <t>YF-000057-2018</t>
  </si>
  <si>
    <t>CC-2393</t>
  </si>
  <si>
    <t>YF-034821-2017</t>
  </si>
  <si>
    <t>M2H-294</t>
  </si>
  <si>
    <t>YF-024077-2018</t>
  </si>
  <si>
    <t>M1Z-481</t>
  </si>
  <si>
    <t>PAREDES SEGURA PURA NELIDA</t>
  </si>
  <si>
    <t>BEATRIZ LARREA CAMACHO</t>
  </si>
  <si>
    <t>NIVIA JAQUELINE CATAN CUEVA</t>
  </si>
  <si>
    <t>MELENDEZ MENDOZA MARIA TEODORICA</t>
  </si>
  <si>
    <t>PINEDA MUÑOZ SEGUNDO FELICIANO</t>
  </si>
  <si>
    <t>MORROPE</t>
  </si>
  <si>
    <t>0531-2018</t>
  </si>
  <si>
    <t>0540-2018</t>
  </si>
  <si>
    <t>0552-2018</t>
  </si>
  <si>
    <t>0554-2018</t>
  </si>
  <si>
    <t>0558-2018</t>
  </si>
  <si>
    <t>0562-2018</t>
  </si>
  <si>
    <t>0571-2018</t>
  </si>
  <si>
    <t>YF-015593-2018</t>
  </si>
  <si>
    <t>M3H-325</t>
  </si>
  <si>
    <t>YF-006969-2018</t>
  </si>
  <si>
    <t>T2B-653</t>
  </si>
  <si>
    <t>YF-038299-2018</t>
  </si>
  <si>
    <t>AGF-553</t>
  </si>
  <si>
    <t>YF-019655-2018</t>
  </si>
  <si>
    <t>C6N-236</t>
  </si>
  <si>
    <t>YF-019965-2018</t>
  </si>
  <si>
    <t>M2U-358</t>
  </si>
  <si>
    <t>YF-018151-2018</t>
  </si>
  <si>
    <t>A8V-588</t>
  </si>
  <si>
    <t>YF-028201-2018</t>
  </si>
  <si>
    <t>M2F-358</t>
  </si>
  <si>
    <t>MOGOLLON SANCHEZ MARIA EMERITA</t>
  </si>
  <si>
    <t>ZAVALA MANOSALVA JUAN</t>
  </si>
  <si>
    <t>SANCHEZ DE ACUÑA SANTOS ANA</t>
  </si>
  <si>
    <t>MONTEZA VILLANUEVA MARIA ANGELICA</t>
  </si>
  <si>
    <t>ANGELA TESEN SOPLOPUCO</t>
  </si>
  <si>
    <t>MILAN LIMA SANCHEZ</t>
  </si>
  <si>
    <t>YESENIA SANCHEZ VASQUEZ</t>
  </si>
  <si>
    <t>JIMMY ALEXANDER RUBIO PEREZ</t>
  </si>
  <si>
    <t>BANCES GUEVARA RODRIGO ALEXANDER</t>
  </si>
  <si>
    <t>CABREJOS ZUÑIGA CESAR ALDAIR</t>
  </si>
  <si>
    <t>MHELISSA YUSSETTY GUILLERMINA PISFIL CHAFLOQUE</t>
  </si>
  <si>
    <t>0577-2018</t>
  </si>
  <si>
    <t>YF-035635-2017</t>
  </si>
  <si>
    <t>M5F-243</t>
  </si>
  <si>
    <t>VELASQUEZ MORALES JOSE ARMANDO</t>
  </si>
  <si>
    <t>0402.1-2018</t>
  </si>
  <si>
    <t>0403.1-2018</t>
  </si>
  <si>
    <t>0403.2-2018</t>
  </si>
  <si>
    <t>0403.3-2018</t>
  </si>
  <si>
    <t>0405.1-2018</t>
  </si>
  <si>
    <t>0406.1-2018</t>
  </si>
  <si>
    <t>0406.2-2018</t>
  </si>
  <si>
    <t>0407.1-2018</t>
  </si>
  <si>
    <t>0411.1-2018</t>
  </si>
  <si>
    <t>0414.1-2018</t>
  </si>
  <si>
    <t>0415.1-2018</t>
  </si>
  <si>
    <t>0416.1-2018</t>
  </si>
  <si>
    <t>0416.2-2018</t>
  </si>
  <si>
    <t>0417.1-2018</t>
  </si>
  <si>
    <t>0419.1-2018</t>
  </si>
  <si>
    <t>0419.2-2018</t>
  </si>
  <si>
    <t>0420.1-2018</t>
  </si>
  <si>
    <t>0422.1-2018</t>
  </si>
  <si>
    <t>0423.1-2018</t>
  </si>
  <si>
    <t>0424.1-2018</t>
  </si>
  <si>
    <t>0424.2-2018</t>
  </si>
  <si>
    <t>0425.1-2018</t>
  </si>
  <si>
    <t>0426.1-2018</t>
  </si>
  <si>
    <t>0427.1-2018</t>
  </si>
  <si>
    <t>0427.2-2018</t>
  </si>
  <si>
    <t>0427.3-2018</t>
  </si>
  <si>
    <t>0428.1-2018</t>
  </si>
  <si>
    <t>0429.1-2018</t>
  </si>
  <si>
    <t>0429.2-2018</t>
  </si>
  <si>
    <t>0429.3-2018</t>
  </si>
  <si>
    <t>0430.1-2018</t>
  </si>
  <si>
    <t>0431.1-2018</t>
  </si>
  <si>
    <t>0431.2-2018</t>
  </si>
  <si>
    <t>0432.1-2018</t>
  </si>
  <si>
    <t>0434.1-2018</t>
  </si>
  <si>
    <t>0435.1-2018</t>
  </si>
  <si>
    <t>0435.2-2018</t>
  </si>
  <si>
    <t>0436.1-2018</t>
  </si>
  <si>
    <t>0437.1-2018</t>
  </si>
  <si>
    <t>0437.2-2018</t>
  </si>
  <si>
    <t>0438.1-2018</t>
  </si>
  <si>
    <t>0439.1-2018</t>
  </si>
  <si>
    <t>0440.1-2018</t>
  </si>
  <si>
    <t>0442.1-2018</t>
  </si>
  <si>
    <t>0442.2-2018</t>
  </si>
  <si>
    <t>0442.3-2018</t>
  </si>
  <si>
    <t>0444.1-2018</t>
  </si>
  <si>
    <t>0444.2-2018</t>
  </si>
  <si>
    <t>0444.3-2018</t>
  </si>
  <si>
    <t>0445.1-2018</t>
  </si>
  <si>
    <t>0446.1-2018</t>
  </si>
  <si>
    <t>0446.2-2018</t>
  </si>
  <si>
    <t>0447.1-2018</t>
  </si>
  <si>
    <t>0448.1-2018</t>
  </si>
  <si>
    <t>0449.1-2018</t>
  </si>
  <si>
    <t>0450.1-2018</t>
  </si>
  <si>
    <t>0452.1-2018</t>
  </si>
  <si>
    <t>0453.1-2018</t>
  </si>
  <si>
    <t>0454.1-2018</t>
  </si>
  <si>
    <t>0454.2-2018</t>
  </si>
  <si>
    <t>0454.3-2018</t>
  </si>
  <si>
    <t>0455.1-2018</t>
  </si>
  <si>
    <t>0456.1-2018</t>
  </si>
  <si>
    <t>0456.2-2018</t>
  </si>
  <si>
    <t>0456.3-2018</t>
  </si>
  <si>
    <t>0457.1-2018</t>
  </si>
  <si>
    <t>0459.1-2018</t>
  </si>
  <si>
    <t>0460.1-2018</t>
  </si>
  <si>
    <t>0461.1-2018</t>
  </si>
  <si>
    <t>0461.2-2018</t>
  </si>
  <si>
    <t>0461.3-2018</t>
  </si>
  <si>
    <t>0462.1-2018</t>
  </si>
  <si>
    <t>0463.1-2018</t>
  </si>
  <si>
    <t>0464.1-2018</t>
  </si>
  <si>
    <t>0465.1-2018</t>
  </si>
  <si>
    <t>0466.1-2018</t>
  </si>
  <si>
    <t>0466.2-2018</t>
  </si>
  <si>
    <t>0468.1-2018</t>
  </si>
  <si>
    <t>0470.1-2018</t>
  </si>
  <si>
    <t>0472.1-2018</t>
  </si>
  <si>
    <t>0472.2-2018</t>
  </si>
  <si>
    <t>0473.1-2018</t>
  </si>
  <si>
    <t>0473.2-2018</t>
  </si>
  <si>
    <t>0474.1-2018</t>
  </si>
  <si>
    <t>0475.1-2018</t>
  </si>
  <si>
    <t>0475.2-2018</t>
  </si>
  <si>
    <t>0477.1-2018</t>
  </si>
  <si>
    <t>0477.2-2018</t>
  </si>
  <si>
    <t>0478.1-2018</t>
  </si>
  <si>
    <t>0481.1-2018</t>
  </si>
  <si>
    <t>0482.1-2018</t>
  </si>
  <si>
    <t>0483.1-2018</t>
  </si>
  <si>
    <t>0485.1-2018</t>
  </si>
  <si>
    <t>0486.1-2018</t>
  </si>
  <si>
    <t>0486.2-2018</t>
  </si>
  <si>
    <t>0488.1-2018</t>
  </si>
  <si>
    <t>0489.1-2018</t>
  </si>
  <si>
    <t>0489.2-2018</t>
  </si>
  <si>
    <t>0490.1-2018</t>
  </si>
  <si>
    <t>0490.2-2018</t>
  </si>
  <si>
    <t>0490.3-2018</t>
  </si>
  <si>
    <t>0491.1-2018</t>
  </si>
  <si>
    <t>0491.2-2018</t>
  </si>
  <si>
    <t>0493.1-2018</t>
  </si>
  <si>
    <t>0496.1-2018</t>
  </si>
  <si>
    <t>0496.2-2018</t>
  </si>
  <si>
    <t>0497.1-2018</t>
  </si>
  <si>
    <t>0497.2-2018</t>
  </si>
  <si>
    <t>0497.3-2018</t>
  </si>
  <si>
    <t>0498.1-2018</t>
  </si>
  <si>
    <t>0498.2-2018</t>
  </si>
  <si>
    <t>0498.3-2018</t>
  </si>
  <si>
    <t>0498.4-2018</t>
  </si>
  <si>
    <t>0499.1-2018</t>
  </si>
  <si>
    <t>0500.1-2018</t>
  </si>
  <si>
    <t>0500.2-2018</t>
  </si>
  <si>
    <t>0500.3-2018</t>
  </si>
  <si>
    <t>0501.1-2018</t>
  </si>
  <si>
    <t>0504.1-2018</t>
  </si>
  <si>
    <t>0505.1-2018</t>
  </si>
  <si>
    <t>0507.1-2018</t>
  </si>
  <si>
    <t>0508.1-2018</t>
  </si>
  <si>
    <t>0508.2-2018</t>
  </si>
  <si>
    <t>0509.1-2018</t>
  </si>
  <si>
    <t>0510.1-2018</t>
  </si>
  <si>
    <t>0511.1-2018</t>
  </si>
  <si>
    <t>0511.2-2018</t>
  </si>
  <si>
    <t>0512.1-2018</t>
  </si>
  <si>
    <t>0513.1-2018</t>
  </si>
  <si>
    <t>0514.1-2018</t>
  </si>
  <si>
    <t>0515.1-2018</t>
  </si>
  <si>
    <t>0516.1-2018</t>
  </si>
  <si>
    <t>0517.1-2018</t>
  </si>
  <si>
    <t>0518.1-2018</t>
  </si>
  <si>
    <t>0518.2-2018</t>
  </si>
  <si>
    <t>0518.3-2018</t>
  </si>
  <si>
    <t>0521.1-2018</t>
  </si>
  <si>
    <t>0521.2-2018</t>
  </si>
  <si>
    <t>0521.3-2018</t>
  </si>
  <si>
    <t>0522.1-2018</t>
  </si>
  <si>
    <t>0524.1-2018</t>
  </si>
  <si>
    <t>0525.1-2018</t>
  </si>
  <si>
    <t>0525.2-2018</t>
  </si>
  <si>
    <t>0526.1-2018</t>
  </si>
  <si>
    <t>0527.1-2018</t>
  </si>
  <si>
    <t>0527.2-2018</t>
  </si>
  <si>
    <t>0527.3-2018</t>
  </si>
  <si>
    <t>0528.1-2018</t>
  </si>
  <si>
    <t>0529.1-2018</t>
  </si>
  <si>
    <t>0530.1-2018</t>
  </si>
  <si>
    <t>0532.1-2018</t>
  </si>
  <si>
    <t>0532.2-2018</t>
  </si>
  <si>
    <t>0533.1-2018</t>
  </si>
  <si>
    <t>0533.2-2018</t>
  </si>
  <si>
    <t>0534.1-2018</t>
  </si>
  <si>
    <t>0535.1-2018</t>
  </si>
  <si>
    <t>0535.2-2018</t>
  </si>
  <si>
    <t>0536.1-2018</t>
  </si>
  <si>
    <t>0537.1-2018</t>
  </si>
  <si>
    <t>0538.1-2018</t>
  </si>
  <si>
    <t>0539.1-2018</t>
  </si>
  <si>
    <t>0541.1-2018</t>
  </si>
  <si>
    <t>0542.1-2018</t>
  </si>
  <si>
    <t>0542.2-2018</t>
  </si>
  <si>
    <t>0543.1-2018</t>
  </si>
  <si>
    <t>0543.2-2018</t>
  </si>
  <si>
    <t>0544.1-2018</t>
  </si>
  <si>
    <t>0545.1-2018</t>
  </si>
  <si>
    <t>0546.1-2018</t>
  </si>
  <si>
    <t>0547.1-2018</t>
  </si>
  <si>
    <t>0549.1-2018</t>
  </si>
  <si>
    <t>0550.1-2018</t>
  </si>
  <si>
    <t>0551.1-2018</t>
  </si>
  <si>
    <t>0553.1-2018</t>
  </si>
  <si>
    <t>0556.1-2018</t>
  </si>
  <si>
    <t>0557.1-2018</t>
  </si>
  <si>
    <t>0557.2-2018</t>
  </si>
  <si>
    <t>0559.1-2018</t>
  </si>
  <si>
    <t>0560.1-2018</t>
  </si>
  <si>
    <t>0563.1-2018</t>
  </si>
  <si>
    <t>0564.1-2018</t>
  </si>
  <si>
    <t>0565.1-2018</t>
  </si>
  <si>
    <t>0566.1-2018</t>
  </si>
  <si>
    <t>0566.2-2018</t>
  </si>
  <si>
    <t>0566.3-2018</t>
  </si>
  <si>
    <t>0567.1-2018</t>
  </si>
  <si>
    <t>0568.1-2018</t>
  </si>
  <si>
    <t>0570.1-2018</t>
  </si>
  <si>
    <t>0572.1-2018</t>
  </si>
  <si>
    <t>0573.1-2018</t>
  </si>
  <si>
    <t>0573.2-2018</t>
  </si>
  <si>
    <t>0573.3-2018</t>
  </si>
  <si>
    <t>0575.1-2018</t>
  </si>
  <si>
    <t>0576.1-2018</t>
  </si>
  <si>
    <t>0578.1-2018</t>
  </si>
  <si>
    <t>0404.1-2018</t>
  </si>
  <si>
    <t>0404.2-2018</t>
  </si>
  <si>
    <t>0410.1-2018</t>
  </si>
  <si>
    <t>0413.1-2018</t>
  </si>
  <si>
    <t>0413.2-2018</t>
  </si>
  <si>
    <t>0413.3-2018</t>
  </si>
  <si>
    <t>0413.4-2018</t>
  </si>
  <si>
    <t>0433.1-2018</t>
  </si>
  <si>
    <t>0441.1-2018</t>
  </si>
  <si>
    <t>0458.1-2018</t>
  </si>
  <si>
    <t>0506.1-2018</t>
  </si>
  <si>
    <t>0519.1-2018</t>
  </si>
  <si>
    <t>0519.2-2018</t>
  </si>
  <si>
    <t>0523.1-2018</t>
  </si>
  <si>
    <t>0523.2-2018</t>
  </si>
  <si>
    <t>0523.3-2018</t>
  </si>
  <si>
    <t>0548.1-2018</t>
  </si>
  <si>
    <t>0555.1-2018</t>
  </si>
  <si>
    <t>0561.1-2018</t>
  </si>
  <si>
    <t>0569.1-2018</t>
  </si>
  <si>
    <t>0574.1-2018</t>
  </si>
  <si>
    <t>0408.1-2018</t>
  </si>
  <si>
    <t>0412.1-2018</t>
  </si>
  <si>
    <t>0412.2-2018</t>
  </si>
  <si>
    <t>0443.1-2018</t>
  </si>
  <si>
    <t>0443.2-2018</t>
  </si>
  <si>
    <t>0467.1-2018</t>
  </si>
  <si>
    <t>0467.2-2018</t>
  </si>
  <si>
    <t>0469.1-2018</t>
  </si>
  <si>
    <t>0469.2-2018</t>
  </si>
  <si>
    <t>0476.1-2018</t>
  </si>
  <si>
    <t>0484.1-2018</t>
  </si>
  <si>
    <t>0484.2-2018</t>
  </si>
  <si>
    <t>0492.1-2018</t>
  </si>
  <si>
    <t>0495.1-2018</t>
  </si>
  <si>
    <t>0520.1-2018</t>
  </si>
  <si>
    <t>0531.1-2018</t>
  </si>
  <si>
    <t>0540.1-2018</t>
  </si>
  <si>
    <t>0540.2-2018</t>
  </si>
  <si>
    <t>0540.3-2018</t>
  </si>
  <si>
    <t>0552.1-2018</t>
  </si>
  <si>
    <t>0552.2-2018</t>
  </si>
  <si>
    <t>0552.3-2018</t>
  </si>
  <si>
    <t>0554.1-2018</t>
  </si>
  <si>
    <t>0558.1-2018</t>
  </si>
  <si>
    <t>0562.1-2018</t>
  </si>
  <si>
    <t>0571.1-2018</t>
  </si>
  <si>
    <t>0409.1-2018</t>
  </si>
  <si>
    <t>0418.1-2018</t>
  </si>
  <si>
    <t>0421.1-2018</t>
  </si>
  <si>
    <t>0451.1-2018</t>
  </si>
  <si>
    <t>0479.1-2018</t>
  </si>
  <si>
    <t>0479.2-2018</t>
  </si>
  <si>
    <t>0494.1-2018</t>
  </si>
  <si>
    <t>0494.2-2018</t>
  </si>
  <si>
    <t>0502.1-2018</t>
  </si>
  <si>
    <t>0577.1-2018</t>
  </si>
  <si>
    <t>L5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</si>
</sst>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d\-m\-yy;@"/>
    <numFmt numFmtId="165" formatCode="00"/>
    <numFmt numFmtId="166" formatCode="00000"/>
    <numFmt numFmtId="167" formatCode="000000"/>
    <numFmt numFmtId="168" formatCode="00000000"/>
    <numFmt numFmtId="169" formatCode="_ * #,##0_ ;_ * \-#,##0_ ;_ * &quot;-&quot;??_ ;_ @_ "/>
    <numFmt numFmtId="170" formatCode="_ &quot;S/.&quot;* #,##0.00_ ;_ &quot;S/.&quot;* \-#,##0.00_ ;_ &quot;S/.&quot;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73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44" fontId="3" fillId="2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166" fontId="4" fillId="0" borderId="6" xfId="0" applyNumberFormat="1" applyFont="1" applyFill="1" applyBorder="1" applyAlignment="1">
      <alignment horizontal="center"/>
    </xf>
    <xf numFmtId="14" fontId="4" fillId="0" borderId="6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44" fontId="5" fillId="0" borderId="6" xfId="0" applyNumberFormat="1" applyFont="1" applyFill="1" applyBorder="1"/>
    <xf numFmtId="0" fontId="7" fillId="2" borderId="6" xfId="0" applyFont="1" applyFill="1" applyBorder="1" applyAlignment="1">
      <alignment horizontal="center" vertical="center" wrapText="1"/>
    </xf>
    <xf numFmtId="44" fontId="7" fillId="2" borderId="6" xfId="0" applyNumberFormat="1" applyFont="1" applyFill="1" applyBorder="1" applyAlignment="1">
      <alignment horizontal="center" vertical="center" wrapText="1"/>
    </xf>
    <xf numFmtId="166" fontId="9" fillId="0" borderId="6" xfId="0" applyNumberFormat="1" applyFont="1" applyFill="1" applyBorder="1" applyAlignment="1">
      <alignment horizontal="center"/>
    </xf>
    <xf numFmtId="14" fontId="9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166" fontId="9" fillId="3" borderId="6" xfId="0" applyNumberFormat="1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0" fillId="0" borderId="0" xfId="0" applyFill="1"/>
    <xf numFmtId="0" fontId="1" fillId="4" borderId="0" xfId="0" applyFont="1" applyFill="1"/>
    <xf numFmtId="0" fontId="0" fillId="4" borderId="0" xfId="0" applyFill="1"/>
    <xf numFmtId="44" fontId="4" fillId="0" borderId="6" xfId="0" applyNumberFormat="1" applyFont="1" applyFill="1" applyBorder="1"/>
    <xf numFmtId="0" fontId="4" fillId="0" borderId="0" xfId="0" applyFont="1" applyFill="1"/>
    <xf numFmtId="44" fontId="4" fillId="0" borderId="0" xfId="0" applyNumberFormat="1" applyFont="1" applyFill="1" applyBorder="1"/>
    <xf numFmtId="0" fontId="7" fillId="0" borderId="0" xfId="0" applyFont="1" applyFill="1"/>
    <xf numFmtId="0" fontId="5" fillId="0" borderId="0" xfId="0" applyFont="1" applyFill="1"/>
    <xf numFmtId="168" fontId="4" fillId="0" borderId="6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6" xfId="1" applyNumberFormat="1" applyFont="1" applyFill="1" applyBorder="1" applyAlignment="1">
      <alignment horizontal="center"/>
    </xf>
    <xf numFmtId="168" fontId="9" fillId="0" borderId="6" xfId="0" applyNumberFormat="1" applyFont="1" applyFill="1" applyBorder="1" applyAlignment="1">
      <alignment horizontal="center"/>
    </xf>
    <xf numFmtId="49" fontId="9" fillId="0" borderId="6" xfId="1" applyNumberFormat="1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center"/>
    </xf>
    <xf numFmtId="169" fontId="9" fillId="0" borderId="6" xfId="1" applyNumberFormat="1" applyFont="1" applyFill="1" applyBorder="1" applyAlignment="1">
      <alignment horizontal="center"/>
    </xf>
    <xf numFmtId="169" fontId="4" fillId="0" borderId="6" xfId="1" applyNumberFormat="1" applyFont="1" applyFill="1" applyBorder="1" applyAlignment="1">
      <alignment horizontal="center"/>
    </xf>
    <xf numFmtId="166" fontId="9" fillId="0" borderId="6" xfId="0" applyNumberFormat="1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8" fontId="9" fillId="0" borderId="6" xfId="0" applyNumberFormat="1" applyFont="1" applyBorder="1" applyAlignment="1">
      <alignment horizontal="center"/>
    </xf>
    <xf numFmtId="0" fontId="6" fillId="0" borderId="0" xfId="0" applyFont="1" applyFill="1"/>
    <xf numFmtId="166" fontId="4" fillId="3" borderId="6" xfId="0" applyNumberFormat="1" applyFont="1" applyFill="1" applyBorder="1" applyAlignment="1">
      <alignment horizontal="center"/>
    </xf>
    <xf numFmtId="0" fontId="9" fillId="4" borderId="0" xfId="0" applyFont="1" applyFill="1"/>
    <xf numFmtId="0" fontId="6" fillId="4" borderId="0" xfId="0" applyFont="1" applyFill="1"/>
    <xf numFmtId="0" fontId="5" fillId="0" borderId="6" xfId="0" applyFont="1" applyFill="1" applyBorder="1"/>
    <xf numFmtId="14" fontId="4" fillId="3" borderId="6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70" fontId="11" fillId="0" borderId="6" xfId="0" applyNumberFormat="1" applyFont="1" applyBorder="1"/>
    <xf numFmtId="170" fontId="11" fillId="3" borderId="6" xfId="0" applyNumberFormat="1" applyFont="1" applyFill="1" applyBorder="1"/>
    <xf numFmtId="0" fontId="9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4" fontId="5" fillId="0" borderId="4" xfId="0" applyNumberFormat="1" applyFont="1" applyFill="1" applyBorder="1"/>
    <xf numFmtId="0" fontId="6" fillId="0" borderId="6" xfId="0" applyFont="1" applyFill="1" applyBorder="1"/>
    <xf numFmtId="0" fontId="0" fillId="4" borderId="6" xfId="0" applyFill="1" applyBorder="1"/>
    <xf numFmtId="170" fontId="11" fillId="0" borderId="2" xfId="0" applyNumberFormat="1" applyFont="1" applyBorder="1"/>
    <xf numFmtId="0" fontId="6" fillId="0" borderId="2" xfId="0" applyFont="1" applyFill="1" applyBorder="1"/>
    <xf numFmtId="0" fontId="0" fillId="4" borderId="2" xfId="0" applyFill="1" applyBorder="1"/>
    <xf numFmtId="0" fontId="9" fillId="3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1"/>
  <sheetViews>
    <sheetView tabSelected="1" topLeftCell="F187" zoomScale="80" zoomScaleNormal="80" workbookViewId="0">
      <selection activeCell="N205" sqref="N205"/>
    </sheetView>
  </sheetViews>
  <sheetFormatPr baseColWidth="10" defaultRowHeight="15" x14ac:dyDescent="0.25"/>
  <cols>
    <col min="1" max="1" width="17.85546875" bestFit="1" customWidth="1"/>
    <col min="2" max="2" width="17.85546875" customWidth="1"/>
    <col min="3" max="3" width="19.85546875" customWidth="1"/>
    <col min="4" max="4" width="16.42578125" customWidth="1"/>
    <col min="5" max="5" width="20.5703125" customWidth="1"/>
    <col min="6" max="6" width="15" customWidth="1"/>
    <col min="7" max="7" width="53.5703125" bestFit="1" customWidth="1"/>
    <col min="8" max="8" width="21.7109375" bestFit="1" customWidth="1"/>
    <col min="9" max="9" width="34" bestFit="1" customWidth="1"/>
    <col min="10" max="10" width="17.5703125" bestFit="1" customWidth="1"/>
    <col min="11" max="11" width="16.42578125" customWidth="1"/>
    <col min="12" max="12" width="13.5703125" customWidth="1"/>
    <col min="13" max="13" width="10.28515625" bestFit="1" customWidth="1"/>
    <col min="15" max="15" width="25.42578125" bestFit="1" customWidth="1"/>
  </cols>
  <sheetData>
    <row r="1" spans="1:16" ht="46.5" customHeight="1" x14ac:dyDescent="0.25">
      <c r="A1" s="43" t="s">
        <v>49</v>
      </c>
      <c r="B1" s="43" t="s">
        <v>50</v>
      </c>
      <c r="C1" s="48" t="s">
        <v>0</v>
      </c>
      <c r="D1" s="43" t="s">
        <v>1</v>
      </c>
      <c r="E1" s="43" t="s">
        <v>2</v>
      </c>
      <c r="F1" s="43" t="s">
        <v>3</v>
      </c>
      <c r="G1" s="43" t="s">
        <v>4</v>
      </c>
      <c r="H1" s="43" t="s">
        <v>5</v>
      </c>
      <c r="I1" s="43" t="s">
        <v>6</v>
      </c>
      <c r="J1" s="45" t="s">
        <v>7</v>
      </c>
      <c r="K1" s="46"/>
      <c r="L1" s="46"/>
      <c r="M1" s="46"/>
      <c r="N1" s="47"/>
      <c r="O1" s="43" t="s">
        <v>8</v>
      </c>
      <c r="P1" s="55" t="s">
        <v>38</v>
      </c>
    </row>
    <row r="2" spans="1:16" ht="42.75" customHeight="1" x14ac:dyDescent="0.25">
      <c r="A2" s="44"/>
      <c r="B2" s="44"/>
      <c r="C2" s="49"/>
      <c r="D2" s="44"/>
      <c r="E2" s="44"/>
      <c r="F2" s="44"/>
      <c r="G2" s="44"/>
      <c r="H2" s="44"/>
      <c r="I2" s="44"/>
      <c r="J2" s="10" t="s">
        <v>9</v>
      </c>
      <c r="K2" s="10" t="s">
        <v>10</v>
      </c>
      <c r="L2" s="10" t="s">
        <v>11</v>
      </c>
      <c r="M2" s="11" t="s">
        <v>12</v>
      </c>
      <c r="N2" s="11" t="s">
        <v>13</v>
      </c>
      <c r="O2" s="44"/>
      <c r="P2" s="56"/>
    </row>
    <row r="3" spans="1:16" s="37" customFormat="1" x14ac:dyDescent="0.25">
      <c r="A3" s="39" t="s">
        <v>51</v>
      </c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65"/>
    </row>
    <row r="4" spans="1:16" s="21" customFormat="1" x14ac:dyDescent="0.25">
      <c r="A4" s="12" t="s">
        <v>52</v>
      </c>
      <c r="B4" s="12" t="s">
        <v>839</v>
      </c>
      <c r="C4" s="13">
        <v>43280</v>
      </c>
      <c r="D4" s="14" t="s">
        <v>14</v>
      </c>
      <c r="E4" s="14" t="s">
        <v>105</v>
      </c>
      <c r="F4" s="14" t="s">
        <v>157</v>
      </c>
      <c r="G4" s="28" t="s">
        <v>218</v>
      </c>
      <c r="H4" s="14" t="s">
        <v>19</v>
      </c>
      <c r="I4" s="14" t="s">
        <v>209</v>
      </c>
      <c r="J4" s="59">
        <f>2343.5+150</f>
        <v>2493.5</v>
      </c>
      <c r="K4" s="20"/>
      <c r="L4" s="20"/>
      <c r="M4" s="20"/>
      <c r="N4" s="20"/>
      <c r="O4" s="62" t="s">
        <v>17</v>
      </c>
      <c r="P4" s="6" t="s">
        <v>1091</v>
      </c>
    </row>
    <row r="5" spans="1:16" s="21" customFormat="1" x14ac:dyDescent="0.25">
      <c r="A5" s="12" t="s">
        <v>53</v>
      </c>
      <c r="B5" s="12" t="s">
        <v>840</v>
      </c>
      <c r="C5" s="13">
        <v>43283</v>
      </c>
      <c r="D5" s="14" t="s">
        <v>18</v>
      </c>
      <c r="E5" s="14" t="s">
        <v>106</v>
      </c>
      <c r="F5" s="14" t="s">
        <v>158</v>
      </c>
      <c r="G5" s="28" t="s">
        <v>219</v>
      </c>
      <c r="H5" s="14" t="s">
        <v>19</v>
      </c>
      <c r="I5" s="14" t="s">
        <v>24</v>
      </c>
      <c r="J5" s="59">
        <v>399.7</v>
      </c>
      <c r="K5" s="20"/>
      <c r="L5" s="22"/>
      <c r="M5" s="23"/>
      <c r="N5" s="20"/>
      <c r="O5" s="62" t="s">
        <v>17</v>
      </c>
      <c r="P5" s="6" t="s">
        <v>1091</v>
      </c>
    </row>
    <row r="6" spans="1:16" s="21" customFormat="1" x14ac:dyDescent="0.25">
      <c r="A6" s="12" t="s">
        <v>53</v>
      </c>
      <c r="B6" s="12" t="s">
        <v>841</v>
      </c>
      <c r="C6" s="13">
        <v>43283</v>
      </c>
      <c r="D6" s="14" t="s">
        <v>18</v>
      </c>
      <c r="E6" s="14" t="s">
        <v>106</v>
      </c>
      <c r="F6" s="14" t="s">
        <v>158</v>
      </c>
      <c r="G6" s="28" t="s">
        <v>220</v>
      </c>
      <c r="H6" s="14" t="s">
        <v>21</v>
      </c>
      <c r="I6" s="14" t="s">
        <v>24</v>
      </c>
      <c r="J6" s="59">
        <v>261.5</v>
      </c>
      <c r="K6" s="20"/>
      <c r="L6" s="20"/>
      <c r="M6" s="20"/>
      <c r="N6" s="20"/>
      <c r="O6" s="62" t="s">
        <v>17</v>
      </c>
      <c r="P6" s="6" t="s">
        <v>1091</v>
      </c>
    </row>
    <row r="7" spans="1:16" s="21" customFormat="1" x14ac:dyDescent="0.25">
      <c r="A7" s="12" t="s">
        <v>53</v>
      </c>
      <c r="B7" s="12" t="s">
        <v>842</v>
      </c>
      <c r="C7" s="13">
        <v>43283</v>
      </c>
      <c r="D7" s="14" t="s">
        <v>18</v>
      </c>
      <c r="E7" s="14" t="s">
        <v>106</v>
      </c>
      <c r="F7" s="14" t="s">
        <v>158</v>
      </c>
      <c r="G7" s="28" t="s">
        <v>221</v>
      </c>
      <c r="H7" s="14" t="s">
        <v>19</v>
      </c>
      <c r="I7" s="14" t="s">
        <v>24</v>
      </c>
      <c r="J7" s="59">
        <v>416.5</v>
      </c>
      <c r="K7" s="20"/>
      <c r="L7" s="20"/>
      <c r="M7" s="20"/>
      <c r="N7" s="20"/>
      <c r="O7" s="62" t="s">
        <v>17</v>
      </c>
      <c r="P7" s="6" t="s">
        <v>1091</v>
      </c>
    </row>
    <row r="8" spans="1:16" s="21" customFormat="1" x14ac:dyDescent="0.25">
      <c r="A8" s="12" t="s">
        <v>54</v>
      </c>
      <c r="B8" s="12" t="s">
        <v>843</v>
      </c>
      <c r="C8" s="13">
        <v>43283</v>
      </c>
      <c r="D8" s="14" t="s">
        <v>30</v>
      </c>
      <c r="E8" s="14" t="s">
        <v>107</v>
      </c>
      <c r="F8" s="14" t="s">
        <v>159</v>
      </c>
      <c r="G8" s="28" t="s">
        <v>222</v>
      </c>
      <c r="H8" s="14" t="s">
        <v>21</v>
      </c>
      <c r="I8" s="14" t="s">
        <v>39</v>
      </c>
      <c r="J8" s="59">
        <v>805.1</v>
      </c>
      <c r="K8" s="20"/>
      <c r="L8" s="20"/>
      <c r="M8" s="20"/>
      <c r="N8" s="20"/>
      <c r="O8" s="62" t="s">
        <v>17</v>
      </c>
      <c r="P8" s="6" t="s">
        <v>1091</v>
      </c>
    </row>
    <row r="9" spans="1:16" s="21" customFormat="1" x14ac:dyDescent="0.25">
      <c r="A9" s="12" t="s">
        <v>55</v>
      </c>
      <c r="B9" s="12" t="s">
        <v>844</v>
      </c>
      <c r="C9" s="13">
        <v>43283</v>
      </c>
      <c r="D9" s="14" t="s">
        <v>14</v>
      </c>
      <c r="E9" s="14" t="s">
        <v>108</v>
      </c>
      <c r="F9" s="14" t="s">
        <v>160</v>
      </c>
      <c r="G9" s="28" t="s">
        <v>223</v>
      </c>
      <c r="H9" s="14" t="s">
        <v>15</v>
      </c>
      <c r="I9" s="14" t="s">
        <v>45</v>
      </c>
      <c r="J9" s="59">
        <v>196.4</v>
      </c>
      <c r="K9" s="20"/>
      <c r="L9" s="20"/>
      <c r="M9" s="20"/>
      <c r="N9" s="20"/>
      <c r="O9" s="62" t="s">
        <v>17</v>
      </c>
      <c r="P9" s="6" t="s">
        <v>1091</v>
      </c>
    </row>
    <row r="10" spans="1:16" s="21" customFormat="1" x14ac:dyDescent="0.25">
      <c r="A10" s="12" t="s">
        <v>55</v>
      </c>
      <c r="B10" s="12" t="s">
        <v>845</v>
      </c>
      <c r="C10" s="13">
        <v>43283</v>
      </c>
      <c r="D10" s="14" t="s">
        <v>14</v>
      </c>
      <c r="E10" s="14" t="s">
        <v>108</v>
      </c>
      <c r="F10" s="14" t="s">
        <v>160</v>
      </c>
      <c r="G10" s="28" t="s">
        <v>224</v>
      </c>
      <c r="H10" s="14" t="s">
        <v>15</v>
      </c>
      <c r="I10" s="14" t="s">
        <v>45</v>
      </c>
      <c r="J10" s="59">
        <v>261.5</v>
      </c>
      <c r="K10" s="20"/>
      <c r="L10" s="20"/>
      <c r="M10" s="20"/>
      <c r="N10" s="20"/>
      <c r="O10" s="62" t="s">
        <v>17</v>
      </c>
      <c r="P10" s="6" t="s">
        <v>1091</v>
      </c>
    </row>
    <row r="11" spans="1:16" s="21" customFormat="1" x14ac:dyDescent="0.25">
      <c r="A11" s="12" t="s">
        <v>56</v>
      </c>
      <c r="B11" s="12" t="s">
        <v>846</v>
      </c>
      <c r="C11" s="13">
        <v>43284</v>
      </c>
      <c r="D11" s="14" t="s">
        <v>14</v>
      </c>
      <c r="E11" s="14" t="s">
        <v>109</v>
      </c>
      <c r="F11" s="14" t="s">
        <v>161</v>
      </c>
      <c r="G11" s="28" t="s">
        <v>225</v>
      </c>
      <c r="H11" s="14" t="s">
        <v>15</v>
      </c>
      <c r="I11" s="14" t="s">
        <v>32</v>
      </c>
      <c r="J11" s="59">
        <v>201</v>
      </c>
      <c r="K11" s="20"/>
      <c r="L11" s="20"/>
      <c r="M11" s="20"/>
      <c r="N11" s="20"/>
      <c r="O11" s="62" t="s">
        <v>17</v>
      </c>
      <c r="P11" s="6" t="s">
        <v>1091</v>
      </c>
    </row>
    <row r="12" spans="1:16" s="21" customFormat="1" x14ac:dyDescent="0.25">
      <c r="A12" s="12" t="s">
        <v>57</v>
      </c>
      <c r="B12" s="12" t="s">
        <v>847</v>
      </c>
      <c r="C12" s="13">
        <v>43285</v>
      </c>
      <c r="D12" s="14" t="s">
        <v>30</v>
      </c>
      <c r="E12" s="14" t="s">
        <v>110</v>
      </c>
      <c r="F12" s="14" t="s">
        <v>162</v>
      </c>
      <c r="G12" s="28" t="s">
        <v>226</v>
      </c>
      <c r="H12" s="14" t="s">
        <v>21</v>
      </c>
      <c r="I12" s="14" t="s">
        <v>22</v>
      </c>
      <c r="J12" s="59">
        <v>181.7</v>
      </c>
      <c r="K12" s="20"/>
      <c r="L12" s="20"/>
      <c r="M12" s="20"/>
      <c r="N12" s="20"/>
      <c r="O12" s="62" t="s">
        <v>17</v>
      </c>
      <c r="P12" s="6" t="s">
        <v>1091</v>
      </c>
    </row>
    <row r="13" spans="1:16" s="21" customFormat="1" x14ac:dyDescent="0.25">
      <c r="A13" s="12" t="s">
        <v>58</v>
      </c>
      <c r="B13" s="12" t="s">
        <v>848</v>
      </c>
      <c r="C13" s="13">
        <v>43287</v>
      </c>
      <c r="D13" s="14" t="s">
        <v>14</v>
      </c>
      <c r="E13" s="14" t="s">
        <v>111</v>
      </c>
      <c r="F13" s="14" t="s">
        <v>163</v>
      </c>
      <c r="G13" s="28" t="s">
        <v>227</v>
      </c>
      <c r="H13" s="14" t="s">
        <v>15</v>
      </c>
      <c r="I13" s="14" t="s">
        <v>22</v>
      </c>
      <c r="J13" s="59">
        <f>1220+8911.6+272.8</f>
        <v>10404.4</v>
      </c>
      <c r="K13" s="20"/>
      <c r="L13" s="20"/>
      <c r="M13" s="20"/>
      <c r="N13" s="20"/>
      <c r="O13" s="62" t="s">
        <v>17</v>
      </c>
      <c r="P13" s="6" t="s">
        <v>1091</v>
      </c>
    </row>
    <row r="14" spans="1:16" s="21" customFormat="1" x14ac:dyDescent="0.25">
      <c r="A14" s="12" t="s">
        <v>59</v>
      </c>
      <c r="B14" s="12" t="s">
        <v>849</v>
      </c>
      <c r="C14" s="13">
        <v>43287</v>
      </c>
      <c r="D14" s="14" t="s">
        <v>14</v>
      </c>
      <c r="E14" s="14" t="s">
        <v>112</v>
      </c>
      <c r="F14" s="14" t="s">
        <v>164</v>
      </c>
      <c r="G14" s="28" t="s">
        <v>228</v>
      </c>
      <c r="H14" s="14" t="s">
        <v>15</v>
      </c>
      <c r="I14" s="14" t="s">
        <v>27</v>
      </c>
      <c r="J14" s="59">
        <f>2231.7+10357.5</f>
        <v>12589.2</v>
      </c>
      <c r="K14" s="20"/>
      <c r="L14" s="20"/>
      <c r="M14" s="20"/>
      <c r="N14" s="20"/>
      <c r="O14" s="62" t="s">
        <v>17</v>
      </c>
      <c r="P14" s="6" t="s">
        <v>1091</v>
      </c>
    </row>
    <row r="15" spans="1:16" s="21" customFormat="1" x14ac:dyDescent="0.25">
      <c r="A15" s="12" t="s">
        <v>60</v>
      </c>
      <c r="B15" s="12" t="s">
        <v>850</v>
      </c>
      <c r="C15" s="5">
        <v>43287</v>
      </c>
      <c r="D15" s="28" t="s">
        <v>28</v>
      </c>
      <c r="E15" s="14" t="s">
        <v>113</v>
      </c>
      <c r="F15" s="29" t="s">
        <v>165</v>
      </c>
      <c r="G15" s="14" t="s">
        <v>229</v>
      </c>
      <c r="H15" s="14" t="s">
        <v>21</v>
      </c>
      <c r="I15" s="28" t="s">
        <v>20</v>
      </c>
      <c r="J15" s="59">
        <f>2031.6+5717.1</f>
        <v>7748.7000000000007</v>
      </c>
      <c r="K15" s="20"/>
      <c r="L15" s="20"/>
      <c r="M15" s="20"/>
      <c r="N15" s="20"/>
      <c r="O15" s="62" t="s">
        <v>17</v>
      </c>
      <c r="P15" s="6" t="s">
        <v>1091</v>
      </c>
    </row>
    <row r="16" spans="1:16" s="21" customFormat="1" x14ac:dyDescent="0.25">
      <c r="A16" s="12" t="s">
        <v>60</v>
      </c>
      <c r="B16" s="12" t="s">
        <v>851</v>
      </c>
      <c r="C16" s="5">
        <v>43287</v>
      </c>
      <c r="D16" s="28" t="s">
        <v>28</v>
      </c>
      <c r="E16" s="14" t="s">
        <v>113</v>
      </c>
      <c r="F16" s="29" t="s">
        <v>165</v>
      </c>
      <c r="G16" s="14" t="s">
        <v>230</v>
      </c>
      <c r="H16" s="14" t="s">
        <v>19</v>
      </c>
      <c r="I16" s="28" t="s">
        <v>20</v>
      </c>
      <c r="J16" s="59">
        <v>360.8</v>
      </c>
      <c r="K16" s="20"/>
      <c r="L16" s="20"/>
      <c r="M16" s="20"/>
      <c r="N16" s="20"/>
      <c r="O16" s="62" t="s">
        <v>17</v>
      </c>
      <c r="P16" s="6" t="s">
        <v>1091</v>
      </c>
    </row>
    <row r="17" spans="1:16" s="21" customFormat="1" x14ac:dyDescent="0.25">
      <c r="A17" s="12" t="s">
        <v>61</v>
      </c>
      <c r="B17" s="12" t="s">
        <v>852</v>
      </c>
      <c r="C17" s="5">
        <v>43268</v>
      </c>
      <c r="D17" s="28" t="s">
        <v>14</v>
      </c>
      <c r="E17" s="14" t="s">
        <v>114</v>
      </c>
      <c r="F17" s="29" t="s">
        <v>166</v>
      </c>
      <c r="G17" s="14" t="s">
        <v>231</v>
      </c>
      <c r="H17" s="14" t="s">
        <v>19</v>
      </c>
      <c r="I17" s="28" t="s">
        <v>33</v>
      </c>
      <c r="J17" s="59"/>
      <c r="K17" s="20"/>
      <c r="L17" s="20"/>
      <c r="M17" s="20"/>
      <c r="N17" s="20"/>
      <c r="O17" s="62" t="s">
        <v>17</v>
      </c>
      <c r="P17" s="6" t="s">
        <v>1091</v>
      </c>
    </row>
    <row r="18" spans="1:16" s="21" customFormat="1" x14ac:dyDescent="0.25">
      <c r="A18" s="12" t="s">
        <v>62</v>
      </c>
      <c r="B18" s="12" t="s">
        <v>853</v>
      </c>
      <c r="C18" s="13">
        <v>43289</v>
      </c>
      <c r="D18" s="28" t="s">
        <v>30</v>
      </c>
      <c r="E18" s="14" t="s">
        <v>115</v>
      </c>
      <c r="F18" s="29" t="s">
        <v>167</v>
      </c>
      <c r="G18" s="14" t="s">
        <v>232</v>
      </c>
      <c r="H18" s="14" t="s">
        <v>21</v>
      </c>
      <c r="I18" s="30" t="s">
        <v>20</v>
      </c>
      <c r="J18" s="59">
        <v>1235.2</v>
      </c>
      <c r="K18" s="20"/>
      <c r="L18" s="20"/>
      <c r="M18" s="20"/>
      <c r="N18" s="20"/>
      <c r="O18" s="62" t="s">
        <v>17</v>
      </c>
      <c r="P18" s="6" t="s">
        <v>1091</v>
      </c>
    </row>
    <row r="19" spans="1:16" s="21" customFormat="1" x14ac:dyDescent="0.25">
      <c r="A19" s="4" t="s">
        <v>62</v>
      </c>
      <c r="B19" s="4" t="s">
        <v>854</v>
      </c>
      <c r="C19" s="5">
        <v>43289</v>
      </c>
      <c r="D19" s="25" t="s">
        <v>30</v>
      </c>
      <c r="E19" s="6" t="s">
        <v>115</v>
      </c>
      <c r="F19" s="27" t="s">
        <v>167</v>
      </c>
      <c r="G19" s="6" t="s">
        <v>233</v>
      </c>
      <c r="H19" s="6" t="s">
        <v>19</v>
      </c>
      <c r="I19" s="26" t="s">
        <v>20</v>
      </c>
      <c r="J19" s="59">
        <v>90</v>
      </c>
      <c r="K19" s="20"/>
      <c r="L19" s="20"/>
      <c r="M19" s="20"/>
      <c r="N19" s="20"/>
      <c r="O19" s="62" t="s">
        <v>17</v>
      </c>
      <c r="P19" s="6" t="s">
        <v>1091</v>
      </c>
    </row>
    <row r="20" spans="1:16" s="21" customFormat="1" x14ac:dyDescent="0.25">
      <c r="A20" s="4" t="s">
        <v>63</v>
      </c>
      <c r="B20" s="4" t="s">
        <v>855</v>
      </c>
      <c r="C20" s="5">
        <v>43290</v>
      </c>
      <c r="D20" s="25" t="s">
        <v>104</v>
      </c>
      <c r="E20" s="6" t="s">
        <v>116</v>
      </c>
      <c r="F20" s="27" t="s">
        <v>168</v>
      </c>
      <c r="G20" s="6" t="s">
        <v>234</v>
      </c>
      <c r="H20" s="6" t="s">
        <v>19</v>
      </c>
      <c r="I20" s="26" t="s">
        <v>23</v>
      </c>
      <c r="J20" s="59">
        <v>256.7</v>
      </c>
      <c r="K20" s="20"/>
      <c r="L20" s="20"/>
      <c r="M20" s="20"/>
      <c r="N20" s="20"/>
      <c r="O20" s="62" t="s">
        <v>17</v>
      </c>
      <c r="P20" s="6" t="s">
        <v>1091</v>
      </c>
    </row>
    <row r="21" spans="1:16" s="21" customFormat="1" x14ac:dyDescent="0.25">
      <c r="A21" s="14" t="s">
        <v>64</v>
      </c>
      <c r="B21" s="14" t="s">
        <v>856</v>
      </c>
      <c r="C21" s="13">
        <v>43290</v>
      </c>
      <c r="D21" s="28" t="s">
        <v>30</v>
      </c>
      <c r="E21" s="14" t="s">
        <v>117</v>
      </c>
      <c r="F21" s="29" t="s">
        <v>169</v>
      </c>
      <c r="G21" s="14" t="s">
        <v>235</v>
      </c>
      <c r="H21" s="14" t="s">
        <v>21</v>
      </c>
      <c r="I21" s="30" t="s">
        <v>26</v>
      </c>
      <c r="J21" s="59">
        <v>131</v>
      </c>
      <c r="K21" s="20"/>
      <c r="L21" s="20"/>
      <c r="M21" s="20"/>
      <c r="N21" s="20"/>
      <c r="O21" s="62" t="s">
        <v>17</v>
      </c>
      <c r="P21" s="6" t="s">
        <v>1091</v>
      </c>
    </row>
    <row r="22" spans="1:16" s="21" customFormat="1" x14ac:dyDescent="0.25">
      <c r="A22" s="4" t="s">
        <v>65</v>
      </c>
      <c r="B22" s="4" t="s">
        <v>857</v>
      </c>
      <c r="C22" s="5">
        <v>43290</v>
      </c>
      <c r="D22" s="25" t="s">
        <v>28</v>
      </c>
      <c r="E22" s="6" t="s">
        <v>118</v>
      </c>
      <c r="F22" s="27" t="s">
        <v>170</v>
      </c>
      <c r="G22" s="6" t="s">
        <v>236</v>
      </c>
      <c r="H22" s="6" t="s">
        <v>19</v>
      </c>
      <c r="I22" s="26" t="s">
        <v>210</v>
      </c>
      <c r="J22" s="59">
        <v>5914.5</v>
      </c>
      <c r="K22" s="20"/>
      <c r="L22" s="20"/>
      <c r="M22" s="20"/>
      <c r="N22" s="20"/>
      <c r="O22" s="62" t="s">
        <v>17</v>
      </c>
      <c r="P22" s="6" t="s">
        <v>1091</v>
      </c>
    </row>
    <row r="23" spans="1:16" s="21" customFormat="1" x14ac:dyDescent="0.25">
      <c r="A23" s="6" t="s">
        <v>66</v>
      </c>
      <c r="B23" s="6" t="s">
        <v>858</v>
      </c>
      <c r="C23" s="5">
        <v>43291</v>
      </c>
      <c r="D23" s="25" t="s">
        <v>30</v>
      </c>
      <c r="E23" s="6" t="s">
        <v>119</v>
      </c>
      <c r="F23" s="27" t="s">
        <v>171</v>
      </c>
      <c r="G23" s="6" t="s">
        <v>237</v>
      </c>
      <c r="H23" s="6" t="s">
        <v>19</v>
      </c>
      <c r="I23" s="26" t="s">
        <v>20</v>
      </c>
      <c r="J23" s="59">
        <v>1067.7</v>
      </c>
      <c r="K23" s="20"/>
      <c r="L23" s="20"/>
      <c r="M23" s="20"/>
      <c r="N23" s="20"/>
      <c r="O23" s="62" t="s">
        <v>17</v>
      </c>
      <c r="P23" s="6" t="s">
        <v>1091</v>
      </c>
    </row>
    <row r="24" spans="1:16" s="21" customFormat="1" x14ac:dyDescent="0.25">
      <c r="A24" s="6" t="s">
        <v>66</v>
      </c>
      <c r="B24" s="6" t="s">
        <v>859</v>
      </c>
      <c r="C24" s="5">
        <v>43291</v>
      </c>
      <c r="D24" s="25" t="s">
        <v>30</v>
      </c>
      <c r="E24" s="6" t="s">
        <v>119</v>
      </c>
      <c r="F24" s="27" t="s">
        <v>171</v>
      </c>
      <c r="G24" s="6" t="s">
        <v>238</v>
      </c>
      <c r="H24" s="6" t="s">
        <v>19</v>
      </c>
      <c r="I24" s="26" t="s">
        <v>20</v>
      </c>
      <c r="J24" s="59">
        <v>199</v>
      </c>
      <c r="K24" s="20"/>
      <c r="L24" s="20"/>
      <c r="M24" s="20"/>
      <c r="N24" s="20"/>
      <c r="O24" s="62" t="s">
        <v>17</v>
      </c>
      <c r="P24" s="6" t="s">
        <v>1091</v>
      </c>
    </row>
    <row r="25" spans="1:16" s="21" customFormat="1" x14ac:dyDescent="0.25">
      <c r="A25" s="14" t="s">
        <v>67</v>
      </c>
      <c r="B25" s="14" t="s">
        <v>860</v>
      </c>
      <c r="C25" s="13">
        <v>43291</v>
      </c>
      <c r="D25" s="28" t="s">
        <v>14</v>
      </c>
      <c r="E25" s="14" t="s">
        <v>120</v>
      </c>
      <c r="F25" s="29" t="s">
        <v>172</v>
      </c>
      <c r="G25" s="14" t="s">
        <v>239</v>
      </c>
      <c r="H25" s="14" t="s">
        <v>15</v>
      </c>
      <c r="I25" s="30" t="s">
        <v>16</v>
      </c>
      <c r="J25" s="59"/>
      <c r="K25" s="20"/>
      <c r="L25" s="20"/>
      <c r="M25" s="20"/>
      <c r="N25" s="20"/>
      <c r="O25" s="62" t="s">
        <v>17</v>
      </c>
      <c r="P25" s="6" t="s">
        <v>1091</v>
      </c>
    </row>
    <row r="26" spans="1:16" s="21" customFormat="1" x14ac:dyDescent="0.25">
      <c r="A26" s="14" t="s">
        <v>68</v>
      </c>
      <c r="B26" s="14" t="s">
        <v>861</v>
      </c>
      <c r="C26" s="13">
        <v>43293</v>
      </c>
      <c r="D26" s="28" t="s">
        <v>30</v>
      </c>
      <c r="E26" s="14" t="s">
        <v>121</v>
      </c>
      <c r="F26" s="29" t="s">
        <v>173</v>
      </c>
      <c r="G26" s="14" t="s">
        <v>240</v>
      </c>
      <c r="H26" s="14" t="s">
        <v>21</v>
      </c>
      <c r="I26" s="30" t="s">
        <v>22</v>
      </c>
      <c r="J26" s="59">
        <f>2327.3+9590</f>
        <v>11917.3</v>
      </c>
      <c r="K26" s="20"/>
      <c r="L26" s="20"/>
      <c r="M26" s="20"/>
      <c r="N26" s="20"/>
      <c r="O26" s="62" t="s">
        <v>17</v>
      </c>
      <c r="P26" s="6" t="s">
        <v>1091</v>
      </c>
    </row>
    <row r="27" spans="1:16" s="21" customFormat="1" x14ac:dyDescent="0.25">
      <c r="A27" s="14" t="s">
        <v>69</v>
      </c>
      <c r="B27" s="14" t="s">
        <v>862</v>
      </c>
      <c r="C27" s="13">
        <v>43294</v>
      </c>
      <c r="D27" s="28" t="s">
        <v>18</v>
      </c>
      <c r="E27" s="14" t="s">
        <v>122</v>
      </c>
      <c r="F27" s="29" t="s">
        <v>174</v>
      </c>
      <c r="G27" s="14" t="s">
        <v>241</v>
      </c>
      <c r="H27" s="14" t="s">
        <v>19</v>
      </c>
      <c r="I27" s="30" t="s">
        <v>36</v>
      </c>
      <c r="J27" s="59">
        <v>268</v>
      </c>
      <c r="K27" s="20"/>
      <c r="L27" s="20"/>
      <c r="M27" s="20"/>
      <c r="N27" s="20"/>
      <c r="O27" s="62" t="s">
        <v>17</v>
      </c>
      <c r="P27" s="6" t="s">
        <v>1091</v>
      </c>
    </row>
    <row r="28" spans="1:16" s="21" customFormat="1" x14ac:dyDescent="0.25">
      <c r="A28" s="12" t="s">
        <v>69</v>
      </c>
      <c r="B28" s="12" t="s">
        <v>863</v>
      </c>
      <c r="C28" s="13">
        <v>43294</v>
      </c>
      <c r="D28" s="28" t="s">
        <v>18</v>
      </c>
      <c r="E28" s="14" t="s">
        <v>122</v>
      </c>
      <c r="F28" s="29" t="s">
        <v>174</v>
      </c>
      <c r="G28" s="14" t="s">
        <v>242</v>
      </c>
      <c r="H28" s="14" t="s">
        <v>19</v>
      </c>
      <c r="I28" s="30" t="s">
        <v>36</v>
      </c>
      <c r="J28" s="59">
        <v>235</v>
      </c>
      <c r="K28" s="20"/>
      <c r="L28" s="20"/>
      <c r="M28" s="20"/>
      <c r="N28" s="20"/>
      <c r="O28" s="62" t="s">
        <v>17</v>
      </c>
      <c r="P28" s="6" t="s">
        <v>1091</v>
      </c>
    </row>
    <row r="29" spans="1:16" s="21" customFormat="1" x14ac:dyDescent="0.25">
      <c r="A29" s="12" t="s">
        <v>69</v>
      </c>
      <c r="B29" s="12" t="s">
        <v>864</v>
      </c>
      <c r="C29" s="13">
        <v>43294</v>
      </c>
      <c r="D29" s="28" t="s">
        <v>18</v>
      </c>
      <c r="E29" s="14" t="s">
        <v>122</v>
      </c>
      <c r="F29" s="29" t="s">
        <v>174</v>
      </c>
      <c r="G29" s="14" t="s">
        <v>243</v>
      </c>
      <c r="H29" s="14" t="s">
        <v>19</v>
      </c>
      <c r="I29" s="30" t="s">
        <v>36</v>
      </c>
      <c r="J29" s="59">
        <v>182</v>
      </c>
      <c r="K29" s="20"/>
      <c r="L29" s="20"/>
      <c r="M29" s="20"/>
      <c r="N29" s="20"/>
      <c r="O29" s="62" t="s">
        <v>17</v>
      </c>
      <c r="P29" s="6" t="s">
        <v>1091</v>
      </c>
    </row>
    <row r="30" spans="1:16" s="21" customFormat="1" x14ac:dyDescent="0.25">
      <c r="A30" s="12" t="s">
        <v>70</v>
      </c>
      <c r="B30" s="12" t="s">
        <v>865</v>
      </c>
      <c r="C30" s="13">
        <v>43294</v>
      </c>
      <c r="D30" s="28" t="s">
        <v>18</v>
      </c>
      <c r="E30" s="14" t="s">
        <v>123</v>
      </c>
      <c r="F30" s="29" t="s">
        <v>175</v>
      </c>
      <c r="G30" s="14" t="s">
        <v>244</v>
      </c>
      <c r="H30" s="14" t="s">
        <v>19</v>
      </c>
      <c r="I30" s="30" t="s">
        <v>36</v>
      </c>
      <c r="J30" s="59">
        <f>2357+6756.5</f>
        <v>9113.5</v>
      </c>
      <c r="K30" s="20"/>
      <c r="L30" s="20"/>
      <c r="M30" s="20"/>
      <c r="N30" s="20"/>
      <c r="O30" s="62" t="s">
        <v>17</v>
      </c>
      <c r="P30" s="6" t="s">
        <v>1091</v>
      </c>
    </row>
    <row r="31" spans="1:16" s="21" customFormat="1" x14ac:dyDescent="0.25">
      <c r="A31" s="12" t="s">
        <v>71</v>
      </c>
      <c r="B31" s="12" t="s">
        <v>866</v>
      </c>
      <c r="C31" s="13">
        <v>43294</v>
      </c>
      <c r="D31" s="28" t="s">
        <v>18</v>
      </c>
      <c r="E31" s="14" t="s">
        <v>124</v>
      </c>
      <c r="F31" s="29" t="s">
        <v>176</v>
      </c>
      <c r="G31" s="14" t="s">
        <v>245</v>
      </c>
      <c r="H31" s="14" t="s">
        <v>19</v>
      </c>
      <c r="I31" s="30" t="s">
        <v>27</v>
      </c>
      <c r="J31" s="59">
        <f>2181.2+7238.5</f>
        <v>9419.7000000000007</v>
      </c>
      <c r="K31" s="20"/>
      <c r="L31" s="20"/>
      <c r="M31" s="20"/>
      <c r="N31" s="20"/>
      <c r="O31" s="62" t="s">
        <v>17</v>
      </c>
      <c r="P31" s="6" t="s">
        <v>1091</v>
      </c>
    </row>
    <row r="32" spans="1:16" s="21" customFormat="1" x14ac:dyDescent="0.25">
      <c r="A32" s="12" t="s">
        <v>71</v>
      </c>
      <c r="B32" s="12" t="s">
        <v>867</v>
      </c>
      <c r="C32" s="13">
        <v>43294</v>
      </c>
      <c r="D32" s="28" t="s">
        <v>18</v>
      </c>
      <c r="E32" s="14" t="s">
        <v>124</v>
      </c>
      <c r="F32" s="29" t="s">
        <v>176</v>
      </c>
      <c r="G32" s="14" t="s">
        <v>246</v>
      </c>
      <c r="H32" s="14" t="s">
        <v>19</v>
      </c>
      <c r="I32" s="30" t="s">
        <v>27</v>
      </c>
      <c r="J32" s="59">
        <f>2068.5+8970</f>
        <v>11038.5</v>
      </c>
      <c r="K32" s="20"/>
      <c r="L32" s="20"/>
      <c r="M32" s="20"/>
      <c r="N32" s="20"/>
      <c r="O32" s="62" t="s">
        <v>17</v>
      </c>
      <c r="P32" s="6" t="s">
        <v>1091</v>
      </c>
    </row>
    <row r="33" spans="1:16" s="21" customFormat="1" x14ac:dyDescent="0.25">
      <c r="A33" s="12" t="s">
        <v>71</v>
      </c>
      <c r="B33" s="12" t="s">
        <v>868</v>
      </c>
      <c r="C33" s="13">
        <v>43294</v>
      </c>
      <c r="D33" s="28" t="s">
        <v>18</v>
      </c>
      <c r="E33" s="14" t="s">
        <v>124</v>
      </c>
      <c r="F33" s="29" t="s">
        <v>176</v>
      </c>
      <c r="G33" s="14" t="s">
        <v>247</v>
      </c>
      <c r="H33" s="14" t="s">
        <v>19</v>
      </c>
      <c r="I33" s="30" t="s">
        <v>27</v>
      </c>
      <c r="J33" s="59">
        <v>120</v>
      </c>
      <c r="K33" s="20"/>
      <c r="L33" s="20"/>
      <c r="M33" s="20"/>
      <c r="N33" s="20"/>
      <c r="O33" s="62" t="s">
        <v>17</v>
      </c>
      <c r="P33" s="6" t="s">
        <v>1091</v>
      </c>
    </row>
    <row r="34" spans="1:16" s="21" customFormat="1" x14ac:dyDescent="0.25">
      <c r="A34" s="12" t="s">
        <v>72</v>
      </c>
      <c r="B34" s="12" t="s">
        <v>869</v>
      </c>
      <c r="C34" s="13">
        <v>43294</v>
      </c>
      <c r="D34" s="28" t="s">
        <v>14</v>
      </c>
      <c r="E34" s="14" t="s">
        <v>125</v>
      </c>
      <c r="F34" s="29" t="s">
        <v>177</v>
      </c>
      <c r="G34" s="14" t="s">
        <v>248</v>
      </c>
      <c r="H34" s="14" t="s">
        <v>15</v>
      </c>
      <c r="I34" s="30" t="s">
        <v>27</v>
      </c>
      <c r="J34" s="59">
        <v>435.5</v>
      </c>
      <c r="K34" s="20"/>
      <c r="L34" s="20"/>
      <c r="M34" s="20"/>
      <c r="N34" s="20"/>
      <c r="O34" s="62" t="s">
        <v>17</v>
      </c>
      <c r="P34" s="6" t="s">
        <v>1091</v>
      </c>
    </row>
    <row r="35" spans="1:16" s="21" customFormat="1" x14ac:dyDescent="0.25">
      <c r="A35" s="12" t="s">
        <v>73</v>
      </c>
      <c r="B35" s="12" t="s">
        <v>870</v>
      </c>
      <c r="C35" s="13">
        <v>43294</v>
      </c>
      <c r="D35" s="28" t="s">
        <v>30</v>
      </c>
      <c r="E35" s="14" t="s">
        <v>126</v>
      </c>
      <c r="F35" s="29" t="s">
        <v>178</v>
      </c>
      <c r="G35" s="14" t="s">
        <v>249</v>
      </c>
      <c r="H35" s="14" t="s">
        <v>19</v>
      </c>
      <c r="I35" s="30" t="s">
        <v>16</v>
      </c>
      <c r="J35" s="59">
        <v>180</v>
      </c>
      <c r="K35" s="20"/>
      <c r="L35" s="20"/>
      <c r="M35" s="20"/>
      <c r="N35" s="20"/>
      <c r="O35" s="62" t="s">
        <v>17</v>
      </c>
      <c r="P35" s="6" t="s">
        <v>1091</v>
      </c>
    </row>
    <row r="36" spans="1:16" s="21" customFormat="1" x14ac:dyDescent="0.25">
      <c r="A36" s="12" t="s">
        <v>73</v>
      </c>
      <c r="B36" s="12" t="s">
        <v>871</v>
      </c>
      <c r="C36" s="13">
        <v>43294</v>
      </c>
      <c r="D36" s="28" t="s">
        <v>30</v>
      </c>
      <c r="E36" s="14" t="s">
        <v>126</v>
      </c>
      <c r="F36" s="29" t="s">
        <v>178</v>
      </c>
      <c r="G36" s="14" t="s">
        <v>250</v>
      </c>
      <c r="H36" s="14" t="s">
        <v>19</v>
      </c>
      <c r="I36" s="30" t="s">
        <v>16</v>
      </c>
      <c r="J36" s="59">
        <v>328.6</v>
      </c>
      <c r="K36" s="20"/>
      <c r="L36" s="20"/>
      <c r="M36" s="20"/>
      <c r="N36" s="20"/>
      <c r="O36" s="62" t="s">
        <v>17</v>
      </c>
      <c r="P36" s="6" t="s">
        <v>1091</v>
      </c>
    </row>
    <row r="37" spans="1:16" s="21" customFormat="1" x14ac:dyDescent="0.25">
      <c r="A37" s="12" t="s">
        <v>74</v>
      </c>
      <c r="B37" s="12" t="s">
        <v>872</v>
      </c>
      <c r="C37" s="13">
        <v>43295</v>
      </c>
      <c r="D37" s="28" t="s">
        <v>28</v>
      </c>
      <c r="E37" s="14" t="s">
        <v>127</v>
      </c>
      <c r="F37" s="29" t="s">
        <v>179</v>
      </c>
      <c r="G37" s="14" t="s">
        <v>251</v>
      </c>
      <c r="H37" s="14" t="s">
        <v>19</v>
      </c>
      <c r="I37" s="30" t="s">
        <v>211</v>
      </c>
      <c r="J37" s="59">
        <v>1154.5999999999999</v>
      </c>
      <c r="K37" s="20"/>
      <c r="L37" s="20"/>
      <c r="M37" s="20"/>
      <c r="N37" s="20"/>
      <c r="O37" s="62" t="s">
        <v>17</v>
      </c>
      <c r="P37" s="6" t="s">
        <v>1091</v>
      </c>
    </row>
    <row r="38" spans="1:16" s="21" customFormat="1" x14ac:dyDescent="0.25">
      <c r="A38" s="12" t="s">
        <v>75</v>
      </c>
      <c r="B38" s="12" t="s">
        <v>873</v>
      </c>
      <c r="C38" s="13">
        <v>43280</v>
      </c>
      <c r="D38" s="28" t="s">
        <v>28</v>
      </c>
      <c r="E38" s="14" t="s">
        <v>128</v>
      </c>
      <c r="F38" s="29" t="s">
        <v>180</v>
      </c>
      <c r="G38" s="14" t="s">
        <v>252</v>
      </c>
      <c r="H38" s="14" t="s">
        <v>21</v>
      </c>
      <c r="I38" s="30" t="s">
        <v>212</v>
      </c>
      <c r="J38" s="59"/>
      <c r="K38" s="20"/>
      <c r="L38" s="20"/>
      <c r="M38" s="20"/>
      <c r="N38" s="20"/>
      <c r="O38" s="62" t="s">
        <v>17</v>
      </c>
      <c r="P38" s="6" t="s">
        <v>1091</v>
      </c>
    </row>
    <row r="39" spans="1:16" s="21" customFormat="1" x14ac:dyDescent="0.25">
      <c r="A39" s="12" t="s">
        <v>76</v>
      </c>
      <c r="B39" s="12" t="s">
        <v>874</v>
      </c>
      <c r="C39" s="13">
        <v>43287</v>
      </c>
      <c r="D39" s="28" t="s">
        <v>30</v>
      </c>
      <c r="E39" s="14" t="s">
        <v>129</v>
      </c>
      <c r="F39" s="29" t="s">
        <v>181</v>
      </c>
      <c r="G39" s="14" t="s">
        <v>253</v>
      </c>
      <c r="H39" s="14" t="s">
        <v>19</v>
      </c>
      <c r="I39" s="30" t="s">
        <v>36</v>
      </c>
      <c r="J39" s="59"/>
      <c r="K39" s="20"/>
      <c r="L39" s="20"/>
      <c r="M39" s="20"/>
      <c r="N39" s="20"/>
      <c r="O39" s="62" t="s">
        <v>17</v>
      </c>
      <c r="P39" s="6" t="s">
        <v>1091</v>
      </c>
    </row>
    <row r="40" spans="1:16" s="21" customFormat="1" ht="12.75" x14ac:dyDescent="0.2">
      <c r="A40" s="12" t="s">
        <v>76</v>
      </c>
      <c r="B40" s="12" t="s">
        <v>875</v>
      </c>
      <c r="C40" s="13">
        <v>43287</v>
      </c>
      <c r="D40" s="28" t="s">
        <v>30</v>
      </c>
      <c r="E40" s="14" t="s">
        <v>129</v>
      </c>
      <c r="F40" s="29" t="s">
        <v>181</v>
      </c>
      <c r="G40" s="14" t="s">
        <v>254</v>
      </c>
      <c r="H40" s="14" t="s">
        <v>19</v>
      </c>
      <c r="I40" s="30" t="s">
        <v>36</v>
      </c>
      <c r="J40" s="20"/>
      <c r="K40" s="20"/>
      <c r="L40" s="20"/>
      <c r="M40" s="20"/>
      <c r="N40" s="20"/>
      <c r="O40" s="62" t="s">
        <v>17</v>
      </c>
      <c r="P40" s="6" t="s">
        <v>1091</v>
      </c>
    </row>
    <row r="41" spans="1:16" s="21" customFormat="1" ht="12.75" x14ac:dyDescent="0.2">
      <c r="A41" s="12" t="s">
        <v>77</v>
      </c>
      <c r="B41" s="12" t="s">
        <v>876</v>
      </c>
      <c r="C41" s="13">
        <v>43283</v>
      </c>
      <c r="D41" s="28" t="s">
        <v>30</v>
      </c>
      <c r="E41" s="14" t="s">
        <v>130</v>
      </c>
      <c r="F41" s="29" t="s">
        <v>182</v>
      </c>
      <c r="G41" s="14" t="s">
        <v>255</v>
      </c>
      <c r="H41" s="14" t="s">
        <v>19</v>
      </c>
      <c r="I41" s="30" t="s">
        <v>213</v>
      </c>
      <c r="J41" s="20"/>
      <c r="K41" s="20"/>
      <c r="L41" s="20"/>
      <c r="M41" s="20"/>
      <c r="N41" s="20"/>
      <c r="O41" s="62" t="s">
        <v>17</v>
      </c>
      <c r="P41" s="6" t="s">
        <v>1091</v>
      </c>
    </row>
    <row r="42" spans="1:16" s="21" customFormat="1" x14ac:dyDescent="0.25">
      <c r="A42" s="12" t="s">
        <v>78</v>
      </c>
      <c r="B42" s="12" t="s">
        <v>877</v>
      </c>
      <c r="C42" s="13">
        <v>43298</v>
      </c>
      <c r="D42" s="28" t="s">
        <v>18</v>
      </c>
      <c r="E42" s="14" t="s">
        <v>131</v>
      </c>
      <c r="F42" s="31" t="s">
        <v>183</v>
      </c>
      <c r="G42" s="14" t="s">
        <v>256</v>
      </c>
      <c r="H42" s="14" t="s">
        <v>19</v>
      </c>
      <c r="I42" s="30" t="s">
        <v>16</v>
      </c>
      <c r="J42" s="59">
        <v>361.7</v>
      </c>
      <c r="K42" s="20"/>
      <c r="L42" s="20"/>
      <c r="M42" s="20"/>
      <c r="N42" s="20"/>
      <c r="O42" s="62" t="s">
        <v>17</v>
      </c>
      <c r="P42" s="6" t="s">
        <v>1091</v>
      </c>
    </row>
    <row r="43" spans="1:16" s="21" customFormat="1" x14ac:dyDescent="0.25">
      <c r="A43" s="12" t="s">
        <v>78</v>
      </c>
      <c r="B43" s="12" t="s">
        <v>878</v>
      </c>
      <c r="C43" s="13">
        <v>43298</v>
      </c>
      <c r="D43" s="28" t="s">
        <v>18</v>
      </c>
      <c r="E43" s="14" t="s">
        <v>131</v>
      </c>
      <c r="F43" s="31" t="s">
        <v>183</v>
      </c>
      <c r="G43" s="14" t="s">
        <v>257</v>
      </c>
      <c r="H43" s="14" t="s">
        <v>19</v>
      </c>
      <c r="I43" s="30" t="s">
        <v>16</v>
      </c>
      <c r="J43" s="59">
        <f>1965.3+5721.6</f>
        <v>7686.9000000000005</v>
      </c>
      <c r="K43" s="20"/>
      <c r="L43" s="20"/>
      <c r="M43" s="20"/>
      <c r="N43" s="20"/>
      <c r="O43" s="62" t="s">
        <v>17</v>
      </c>
      <c r="P43" s="6" t="s">
        <v>1091</v>
      </c>
    </row>
    <row r="44" spans="1:16" s="21" customFormat="1" x14ac:dyDescent="0.25">
      <c r="A44" s="12" t="s">
        <v>79</v>
      </c>
      <c r="B44" s="12" t="s">
        <v>879</v>
      </c>
      <c r="C44" s="13">
        <v>43297</v>
      </c>
      <c r="D44" s="28" t="s">
        <v>14</v>
      </c>
      <c r="E44" s="14" t="s">
        <v>132</v>
      </c>
      <c r="F44" s="29" t="s">
        <v>184</v>
      </c>
      <c r="G44" s="14" t="s">
        <v>258</v>
      </c>
      <c r="H44" s="14" t="s">
        <v>15</v>
      </c>
      <c r="I44" s="30" t="s">
        <v>214</v>
      </c>
      <c r="J44" s="59">
        <v>159.69999999999999</v>
      </c>
      <c r="K44" s="20"/>
      <c r="L44" s="20"/>
      <c r="M44" s="20"/>
      <c r="N44" s="20"/>
      <c r="O44" s="62" t="s">
        <v>17</v>
      </c>
      <c r="P44" s="6" t="s">
        <v>1091</v>
      </c>
    </row>
    <row r="45" spans="1:16" s="21" customFormat="1" x14ac:dyDescent="0.25">
      <c r="A45" s="12" t="s">
        <v>80</v>
      </c>
      <c r="B45" s="12" t="s">
        <v>880</v>
      </c>
      <c r="C45" s="13">
        <v>43297</v>
      </c>
      <c r="D45" s="28" t="s">
        <v>14</v>
      </c>
      <c r="E45" s="14" t="s">
        <v>133</v>
      </c>
      <c r="F45" s="29" t="s">
        <v>185</v>
      </c>
      <c r="G45" s="14" t="s">
        <v>259</v>
      </c>
      <c r="H45" s="14" t="s">
        <v>15</v>
      </c>
      <c r="I45" s="30" t="s">
        <v>32</v>
      </c>
      <c r="J45" s="59">
        <v>112.5</v>
      </c>
      <c r="K45" s="20"/>
      <c r="L45" s="20"/>
      <c r="M45" s="20"/>
      <c r="N45" s="20"/>
      <c r="O45" s="62" t="s">
        <v>17</v>
      </c>
      <c r="P45" s="6" t="s">
        <v>1091</v>
      </c>
    </row>
    <row r="46" spans="1:16" s="21" customFormat="1" x14ac:dyDescent="0.25">
      <c r="A46" s="12" t="s">
        <v>81</v>
      </c>
      <c r="B46" s="12" t="s">
        <v>881</v>
      </c>
      <c r="C46" s="13">
        <v>43298</v>
      </c>
      <c r="D46" s="28" t="s">
        <v>28</v>
      </c>
      <c r="E46" s="14" t="s">
        <v>134</v>
      </c>
      <c r="F46" s="29" t="s">
        <v>186</v>
      </c>
      <c r="G46" s="14" t="s">
        <v>260</v>
      </c>
      <c r="H46" s="14" t="s">
        <v>21</v>
      </c>
      <c r="I46" s="30" t="s">
        <v>215</v>
      </c>
      <c r="J46" s="59">
        <f>4461.6+4632.6</f>
        <v>9094.2000000000007</v>
      </c>
      <c r="K46" s="20"/>
      <c r="L46" s="20"/>
      <c r="M46" s="20"/>
      <c r="N46" s="20"/>
      <c r="O46" s="62" t="s">
        <v>17</v>
      </c>
      <c r="P46" s="6" t="s">
        <v>1091</v>
      </c>
    </row>
    <row r="47" spans="1:16" s="21" customFormat="1" x14ac:dyDescent="0.25">
      <c r="A47" s="4" t="s">
        <v>82</v>
      </c>
      <c r="B47" s="4" t="s">
        <v>882</v>
      </c>
      <c r="C47" s="5">
        <v>42934</v>
      </c>
      <c r="D47" s="25" t="s">
        <v>30</v>
      </c>
      <c r="E47" s="6" t="s">
        <v>135</v>
      </c>
      <c r="F47" s="27" t="s">
        <v>187</v>
      </c>
      <c r="G47" s="6" t="s">
        <v>261</v>
      </c>
      <c r="H47" s="6" t="s">
        <v>19</v>
      </c>
      <c r="I47" s="26" t="s">
        <v>23</v>
      </c>
      <c r="J47" s="59">
        <v>311.5</v>
      </c>
      <c r="K47" s="20"/>
      <c r="L47" s="20"/>
      <c r="M47" s="20"/>
      <c r="N47" s="20"/>
      <c r="O47" s="62" t="s">
        <v>17</v>
      </c>
      <c r="P47" s="6" t="s">
        <v>1091</v>
      </c>
    </row>
    <row r="48" spans="1:16" s="21" customFormat="1" x14ac:dyDescent="0.25">
      <c r="A48" s="12" t="s">
        <v>82</v>
      </c>
      <c r="B48" s="12" t="s">
        <v>883</v>
      </c>
      <c r="C48" s="13">
        <v>42934</v>
      </c>
      <c r="D48" s="28" t="s">
        <v>30</v>
      </c>
      <c r="E48" s="14" t="s">
        <v>135</v>
      </c>
      <c r="F48" s="29" t="s">
        <v>187</v>
      </c>
      <c r="G48" s="14" t="s">
        <v>262</v>
      </c>
      <c r="H48" s="14" t="s">
        <v>19</v>
      </c>
      <c r="I48" s="30" t="s">
        <v>23</v>
      </c>
      <c r="J48" s="59">
        <f>2081.5+8437.6</f>
        <v>10519.1</v>
      </c>
      <c r="K48" s="20"/>
      <c r="L48" s="20"/>
      <c r="M48" s="20"/>
      <c r="N48" s="20"/>
      <c r="O48" s="62" t="s">
        <v>17</v>
      </c>
      <c r="P48" s="6" t="s">
        <v>1091</v>
      </c>
    </row>
    <row r="49" spans="1:16" s="21" customFormat="1" x14ac:dyDescent="0.25">
      <c r="A49" s="12" t="s">
        <v>82</v>
      </c>
      <c r="B49" s="12" t="s">
        <v>884</v>
      </c>
      <c r="C49" s="13">
        <v>42934</v>
      </c>
      <c r="D49" s="28" t="s">
        <v>30</v>
      </c>
      <c r="E49" s="14" t="s">
        <v>135</v>
      </c>
      <c r="F49" s="29" t="s">
        <v>187</v>
      </c>
      <c r="G49" s="14" t="s">
        <v>263</v>
      </c>
      <c r="H49" s="14" t="s">
        <v>21</v>
      </c>
      <c r="I49" s="30" t="s">
        <v>23</v>
      </c>
      <c r="J49" s="59">
        <v>241.6</v>
      </c>
      <c r="K49" s="20"/>
      <c r="L49" s="20"/>
      <c r="M49" s="20"/>
      <c r="N49" s="20"/>
      <c r="O49" s="62" t="s">
        <v>17</v>
      </c>
      <c r="P49" s="6" t="s">
        <v>1091</v>
      </c>
    </row>
    <row r="50" spans="1:16" s="21" customFormat="1" x14ac:dyDescent="0.25">
      <c r="A50" s="12" t="s">
        <v>83</v>
      </c>
      <c r="B50" s="12" t="s">
        <v>885</v>
      </c>
      <c r="C50" s="13">
        <v>43300</v>
      </c>
      <c r="D50" s="28" t="s">
        <v>18</v>
      </c>
      <c r="E50" s="14" t="s">
        <v>136</v>
      </c>
      <c r="F50" s="29" t="s">
        <v>188</v>
      </c>
      <c r="G50" s="14" t="s">
        <v>264</v>
      </c>
      <c r="H50" s="14" t="s">
        <v>19</v>
      </c>
      <c r="I50" s="30" t="s">
        <v>27</v>
      </c>
      <c r="J50" s="59">
        <v>199.5</v>
      </c>
      <c r="K50" s="20"/>
      <c r="L50" s="20"/>
      <c r="M50" s="20"/>
      <c r="N50" s="20"/>
      <c r="O50" s="62" t="s">
        <v>17</v>
      </c>
      <c r="P50" s="6" t="s">
        <v>1091</v>
      </c>
    </row>
    <row r="51" spans="1:16" s="21" customFormat="1" x14ac:dyDescent="0.25">
      <c r="A51" s="12" t="s">
        <v>83</v>
      </c>
      <c r="B51" s="12" t="s">
        <v>886</v>
      </c>
      <c r="C51" s="13">
        <v>43300</v>
      </c>
      <c r="D51" s="28" t="s">
        <v>18</v>
      </c>
      <c r="E51" s="14" t="s">
        <v>136</v>
      </c>
      <c r="F51" s="29" t="s">
        <v>188</v>
      </c>
      <c r="G51" s="14" t="s">
        <v>265</v>
      </c>
      <c r="H51" s="14" t="s">
        <v>19</v>
      </c>
      <c r="I51" s="30" t="s">
        <v>27</v>
      </c>
      <c r="J51" s="59">
        <v>199.5</v>
      </c>
      <c r="K51" s="20"/>
      <c r="L51" s="20"/>
      <c r="M51" s="20"/>
      <c r="N51" s="20"/>
      <c r="O51" s="62" t="s">
        <v>17</v>
      </c>
      <c r="P51" s="6" t="s">
        <v>1091</v>
      </c>
    </row>
    <row r="52" spans="1:16" s="21" customFormat="1" x14ac:dyDescent="0.25">
      <c r="A52" s="12" t="s">
        <v>83</v>
      </c>
      <c r="B52" s="12" t="s">
        <v>887</v>
      </c>
      <c r="C52" s="13">
        <v>43300</v>
      </c>
      <c r="D52" s="28" t="s">
        <v>18</v>
      </c>
      <c r="E52" s="14" t="s">
        <v>136</v>
      </c>
      <c r="F52" s="29" t="s">
        <v>188</v>
      </c>
      <c r="G52" s="14" t="s">
        <v>266</v>
      </c>
      <c r="H52" s="14" t="s">
        <v>19</v>
      </c>
      <c r="I52" s="30" t="s">
        <v>27</v>
      </c>
      <c r="J52" s="59">
        <f>2171.6+1350.2</f>
        <v>3521.8</v>
      </c>
      <c r="K52" s="20"/>
      <c r="L52" s="20"/>
      <c r="M52" s="20"/>
      <c r="N52" s="20"/>
      <c r="O52" s="62" t="s">
        <v>17</v>
      </c>
      <c r="P52" s="6" t="s">
        <v>1091</v>
      </c>
    </row>
    <row r="53" spans="1:16" s="21" customFormat="1" x14ac:dyDescent="0.25">
      <c r="A53" s="4" t="s">
        <v>84</v>
      </c>
      <c r="B53" s="4" t="s">
        <v>888</v>
      </c>
      <c r="C53" s="5">
        <v>43300</v>
      </c>
      <c r="D53" s="25" t="s">
        <v>30</v>
      </c>
      <c r="E53" s="6" t="s">
        <v>137</v>
      </c>
      <c r="F53" s="32" t="s">
        <v>189</v>
      </c>
      <c r="G53" s="6" t="s">
        <v>267</v>
      </c>
      <c r="H53" s="6" t="s">
        <v>21</v>
      </c>
      <c r="I53" s="26" t="s">
        <v>20</v>
      </c>
      <c r="J53" s="59">
        <v>441.6</v>
      </c>
      <c r="K53" s="20"/>
      <c r="L53" s="20"/>
      <c r="M53" s="20"/>
      <c r="N53" s="20"/>
      <c r="O53" s="62" t="s">
        <v>17</v>
      </c>
      <c r="P53" s="6" t="s">
        <v>1091</v>
      </c>
    </row>
    <row r="54" spans="1:16" s="21" customFormat="1" x14ac:dyDescent="0.25">
      <c r="A54" s="4" t="s">
        <v>85</v>
      </c>
      <c r="B54" s="4" t="s">
        <v>889</v>
      </c>
      <c r="C54" s="5">
        <v>43301</v>
      </c>
      <c r="D54" s="14" t="s">
        <v>28</v>
      </c>
      <c r="E54" s="14" t="s">
        <v>138</v>
      </c>
      <c r="F54" s="14" t="s">
        <v>190</v>
      </c>
      <c r="G54" s="28" t="s">
        <v>268</v>
      </c>
      <c r="H54" s="14" t="s">
        <v>21</v>
      </c>
      <c r="I54" s="14" t="s">
        <v>16</v>
      </c>
      <c r="J54" s="59"/>
      <c r="K54" s="20"/>
      <c r="L54" s="20"/>
      <c r="M54" s="20"/>
      <c r="N54" s="20"/>
      <c r="O54" s="62" t="s">
        <v>17</v>
      </c>
      <c r="P54" s="6" t="s">
        <v>1091</v>
      </c>
    </row>
    <row r="55" spans="1:16" s="21" customFormat="1" x14ac:dyDescent="0.25">
      <c r="A55" s="4" t="s">
        <v>85</v>
      </c>
      <c r="B55" s="4" t="s">
        <v>890</v>
      </c>
      <c r="C55" s="5">
        <v>43301</v>
      </c>
      <c r="D55" s="14" t="s">
        <v>28</v>
      </c>
      <c r="E55" s="14" t="s">
        <v>138</v>
      </c>
      <c r="F55" s="14" t="s">
        <v>190</v>
      </c>
      <c r="G55" s="28" t="s">
        <v>269</v>
      </c>
      <c r="H55" s="14" t="s">
        <v>21</v>
      </c>
      <c r="I55" s="14" t="s">
        <v>16</v>
      </c>
      <c r="J55" s="59"/>
      <c r="K55" s="20"/>
      <c r="L55" s="20"/>
      <c r="M55" s="20"/>
      <c r="N55" s="20"/>
      <c r="O55" s="62" t="s">
        <v>17</v>
      </c>
      <c r="P55" s="6" t="s">
        <v>1091</v>
      </c>
    </row>
    <row r="56" spans="1:16" s="21" customFormat="1" x14ac:dyDescent="0.25">
      <c r="A56" s="4" t="s">
        <v>86</v>
      </c>
      <c r="B56" s="4" t="s">
        <v>891</v>
      </c>
      <c r="C56" s="5">
        <v>43301</v>
      </c>
      <c r="D56" s="14" t="s">
        <v>30</v>
      </c>
      <c r="E56" s="14" t="s">
        <v>139</v>
      </c>
      <c r="F56" s="14" t="s">
        <v>191</v>
      </c>
      <c r="G56" s="28" t="s">
        <v>270</v>
      </c>
      <c r="H56" s="14" t="s">
        <v>19</v>
      </c>
      <c r="I56" s="14" t="s">
        <v>209</v>
      </c>
      <c r="J56" s="59">
        <v>191.3</v>
      </c>
      <c r="K56" s="20"/>
      <c r="L56" s="20"/>
      <c r="M56" s="20"/>
      <c r="N56" s="20"/>
      <c r="O56" s="62" t="s">
        <v>17</v>
      </c>
      <c r="P56" s="6" t="s">
        <v>1091</v>
      </c>
    </row>
    <row r="57" spans="1:16" s="21" customFormat="1" x14ac:dyDescent="0.25">
      <c r="A57" s="4" t="s">
        <v>87</v>
      </c>
      <c r="B57" s="4" t="s">
        <v>892</v>
      </c>
      <c r="C57" s="5">
        <v>43303</v>
      </c>
      <c r="D57" s="14" t="s">
        <v>30</v>
      </c>
      <c r="E57" s="14" t="s">
        <v>140</v>
      </c>
      <c r="F57" s="14" t="s">
        <v>192</v>
      </c>
      <c r="G57" s="28" t="s">
        <v>271</v>
      </c>
      <c r="H57" s="14" t="s">
        <v>19</v>
      </c>
      <c r="I57" s="14" t="s">
        <v>27</v>
      </c>
      <c r="J57" s="59">
        <v>821.7</v>
      </c>
      <c r="K57" s="20"/>
      <c r="L57" s="20"/>
      <c r="M57" s="20"/>
      <c r="N57" s="20"/>
      <c r="O57" s="62" t="s">
        <v>17</v>
      </c>
      <c r="P57" s="6" t="s">
        <v>1091</v>
      </c>
    </row>
    <row r="58" spans="1:16" s="21" customFormat="1" x14ac:dyDescent="0.25">
      <c r="A58" s="4" t="s">
        <v>88</v>
      </c>
      <c r="B58" s="4" t="s">
        <v>893</v>
      </c>
      <c r="C58" s="5">
        <v>43303</v>
      </c>
      <c r="D58" s="14" t="s">
        <v>28</v>
      </c>
      <c r="E58" s="14" t="s">
        <v>141</v>
      </c>
      <c r="F58" s="14" t="s">
        <v>193</v>
      </c>
      <c r="G58" s="28" t="s">
        <v>272</v>
      </c>
      <c r="H58" s="14" t="s">
        <v>21</v>
      </c>
      <c r="I58" s="14" t="s">
        <v>216</v>
      </c>
      <c r="J58" s="59">
        <f>4900.3+3927.5</f>
        <v>8827.7999999999993</v>
      </c>
      <c r="K58" s="20"/>
      <c r="L58" s="20"/>
      <c r="M58" s="20"/>
      <c r="N58" s="20"/>
      <c r="O58" s="62" t="s">
        <v>17</v>
      </c>
      <c r="P58" s="6" t="s">
        <v>1091</v>
      </c>
    </row>
    <row r="59" spans="1:16" s="21" customFormat="1" x14ac:dyDescent="0.25">
      <c r="A59" s="4" t="s">
        <v>89</v>
      </c>
      <c r="B59" s="4" t="s">
        <v>894</v>
      </c>
      <c r="C59" s="5">
        <v>43303</v>
      </c>
      <c r="D59" s="14" t="s">
        <v>30</v>
      </c>
      <c r="E59" s="14" t="s">
        <v>142</v>
      </c>
      <c r="F59" s="14" t="s">
        <v>194</v>
      </c>
      <c r="G59" s="28" t="s">
        <v>273</v>
      </c>
      <c r="H59" s="14" t="s">
        <v>21</v>
      </c>
      <c r="I59" s="14" t="s">
        <v>217</v>
      </c>
      <c r="J59" s="59">
        <f>13266.4+150+575</f>
        <v>13991.4</v>
      </c>
      <c r="K59" s="20"/>
      <c r="L59" s="20"/>
      <c r="M59" s="20"/>
      <c r="N59" s="20"/>
      <c r="O59" s="62" t="s">
        <v>17</v>
      </c>
      <c r="P59" s="6" t="s">
        <v>1091</v>
      </c>
    </row>
    <row r="60" spans="1:16" s="21" customFormat="1" x14ac:dyDescent="0.25">
      <c r="A60" s="4" t="s">
        <v>90</v>
      </c>
      <c r="B60" s="4" t="s">
        <v>895</v>
      </c>
      <c r="C60" s="5">
        <v>43304</v>
      </c>
      <c r="D60" s="14" t="s">
        <v>28</v>
      </c>
      <c r="E60" s="14" t="s">
        <v>143</v>
      </c>
      <c r="F60" s="14" t="s">
        <v>195</v>
      </c>
      <c r="G60" s="28" t="s">
        <v>274</v>
      </c>
      <c r="H60" s="14" t="s">
        <v>21</v>
      </c>
      <c r="I60" s="14" t="s">
        <v>33</v>
      </c>
      <c r="J60" s="59">
        <f>511.8+4442.7+4701.6+150</f>
        <v>9806.1</v>
      </c>
      <c r="K60" s="20"/>
      <c r="L60" s="20"/>
      <c r="M60" s="20"/>
      <c r="N60" s="20"/>
      <c r="O60" s="62" t="s">
        <v>17</v>
      </c>
      <c r="P60" s="6" t="s">
        <v>1091</v>
      </c>
    </row>
    <row r="61" spans="1:16" s="21" customFormat="1" x14ac:dyDescent="0.25">
      <c r="A61" s="4" t="s">
        <v>91</v>
      </c>
      <c r="B61" s="4" t="s">
        <v>896</v>
      </c>
      <c r="C61" s="5">
        <v>43304</v>
      </c>
      <c r="D61" s="14" t="s">
        <v>14</v>
      </c>
      <c r="E61" s="14" t="s">
        <v>144</v>
      </c>
      <c r="F61" s="14" t="s">
        <v>196</v>
      </c>
      <c r="G61" s="28" t="s">
        <v>275</v>
      </c>
      <c r="H61" s="14" t="s">
        <v>15</v>
      </c>
      <c r="I61" s="14" t="s">
        <v>26</v>
      </c>
      <c r="J61" s="59">
        <v>1836.5</v>
      </c>
      <c r="K61" s="20"/>
      <c r="L61" s="20"/>
      <c r="M61" s="20"/>
      <c r="N61" s="20"/>
      <c r="O61" s="62" t="s">
        <v>17</v>
      </c>
      <c r="P61" s="6" t="s">
        <v>1091</v>
      </c>
    </row>
    <row r="62" spans="1:16" s="21" customFormat="1" x14ac:dyDescent="0.25">
      <c r="A62" s="4" t="s">
        <v>92</v>
      </c>
      <c r="B62" s="4" t="s">
        <v>897</v>
      </c>
      <c r="C62" s="5">
        <v>43304</v>
      </c>
      <c r="D62" s="14" t="s">
        <v>18</v>
      </c>
      <c r="E62" s="14" t="s">
        <v>145</v>
      </c>
      <c r="F62" s="14" t="s">
        <v>197</v>
      </c>
      <c r="G62" s="28" t="s">
        <v>276</v>
      </c>
      <c r="H62" s="14" t="s">
        <v>19</v>
      </c>
      <c r="I62" s="14" t="s">
        <v>44</v>
      </c>
      <c r="J62" s="59">
        <v>291.5</v>
      </c>
      <c r="K62" s="20"/>
      <c r="L62" s="20"/>
      <c r="M62" s="20"/>
      <c r="N62" s="20"/>
      <c r="O62" s="62" t="s">
        <v>17</v>
      </c>
      <c r="P62" s="6" t="s">
        <v>1091</v>
      </c>
    </row>
    <row r="63" spans="1:16" s="21" customFormat="1" x14ac:dyDescent="0.25">
      <c r="A63" s="4" t="s">
        <v>92</v>
      </c>
      <c r="B63" s="4" t="s">
        <v>898</v>
      </c>
      <c r="C63" s="5">
        <v>43304</v>
      </c>
      <c r="D63" s="14" t="s">
        <v>18</v>
      </c>
      <c r="E63" s="14" t="s">
        <v>145</v>
      </c>
      <c r="F63" s="14" t="s">
        <v>197</v>
      </c>
      <c r="G63" s="28" t="s">
        <v>277</v>
      </c>
      <c r="H63" s="14" t="s">
        <v>19</v>
      </c>
      <c r="I63" s="14" t="s">
        <v>44</v>
      </c>
      <c r="J63" s="59">
        <v>341.6</v>
      </c>
      <c r="K63" s="20"/>
      <c r="L63" s="20"/>
      <c r="M63" s="20"/>
      <c r="N63" s="20"/>
      <c r="O63" s="62" t="s">
        <v>17</v>
      </c>
      <c r="P63" s="6" t="s">
        <v>1091</v>
      </c>
    </row>
    <row r="64" spans="1:16" s="21" customFormat="1" x14ac:dyDescent="0.25">
      <c r="A64" s="4" t="s">
        <v>92</v>
      </c>
      <c r="B64" s="4" t="s">
        <v>899</v>
      </c>
      <c r="C64" s="5">
        <v>43304</v>
      </c>
      <c r="D64" s="14" t="s">
        <v>18</v>
      </c>
      <c r="E64" s="14" t="s">
        <v>145</v>
      </c>
      <c r="F64" s="14" t="s">
        <v>197</v>
      </c>
      <c r="G64" s="28" t="s">
        <v>278</v>
      </c>
      <c r="H64" s="14" t="s">
        <v>19</v>
      </c>
      <c r="I64" s="14" t="s">
        <v>44</v>
      </c>
      <c r="J64" s="59">
        <v>622.5</v>
      </c>
      <c r="K64" s="20"/>
      <c r="L64" s="20"/>
      <c r="M64" s="20"/>
      <c r="N64" s="20"/>
      <c r="O64" s="62" t="s">
        <v>17</v>
      </c>
      <c r="P64" s="6" t="s">
        <v>1091</v>
      </c>
    </row>
    <row r="65" spans="1:16" s="21" customFormat="1" x14ac:dyDescent="0.25">
      <c r="A65" s="4" t="s">
        <v>93</v>
      </c>
      <c r="B65" s="4" t="s">
        <v>900</v>
      </c>
      <c r="C65" s="5">
        <v>43304</v>
      </c>
      <c r="D65" s="14" t="s">
        <v>18</v>
      </c>
      <c r="E65" s="14" t="s">
        <v>146</v>
      </c>
      <c r="F65" s="14" t="s">
        <v>198</v>
      </c>
      <c r="G65" s="28" t="s">
        <v>279</v>
      </c>
      <c r="H65" s="14" t="s">
        <v>21</v>
      </c>
      <c r="I65" s="14" t="s">
        <v>44</v>
      </c>
      <c r="J65" s="59"/>
      <c r="K65" s="20"/>
      <c r="L65" s="20"/>
      <c r="M65" s="20"/>
      <c r="N65" s="20"/>
      <c r="O65" s="62" t="s">
        <v>17</v>
      </c>
      <c r="P65" s="6" t="s">
        <v>1091</v>
      </c>
    </row>
    <row r="66" spans="1:16" s="21" customFormat="1" x14ac:dyDescent="0.25">
      <c r="A66" s="4" t="s">
        <v>94</v>
      </c>
      <c r="B66" s="4" t="s">
        <v>901</v>
      </c>
      <c r="C66" s="5">
        <v>43305</v>
      </c>
      <c r="D66" s="14" t="s">
        <v>30</v>
      </c>
      <c r="E66" s="14" t="s">
        <v>147</v>
      </c>
      <c r="F66" s="14" t="s">
        <v>199</v>
      </c>
      <c r="G66" s="28" t="s">
        <v>280</v>
      </c>
      <c r="H66" s="14" t="s">
        <v>21</v>
      </c>
      <c r="I66" s="14" t="s">
        <v>33</v>
      </c>
      <c r="J66" s="59">
        <v>301.60000000000002</v>
      </c>
      <c r="K66" s="20"/>
      <c r="L66" s="20"/>
      <c r="M66" s="20"/>
      <c r="N66" s="20"/>
      <c r="O66" s="62" t="s">
        <v>17</v>
      </c>
      <c r="P66" s="6" t="s">
        <v>1091</v>
      </c>
    </row>
    <row r="67" spans="1:16" s="21" customFormat="1" x14ac:dyDescent="0.25">
      <c r="A67" s="4" t="s">
        <v>94</v>
      </c>
      <c r="B67" s="4" t="s">
        <v>902</v>
      </c>
      <c r="C67" s="5">
        <v>43305</v>
      </c>
      <c r="D67" s="14" t="s">
        <v>30</v>
      </c>
      <c r="E67" s="14" t="s">
        <v>147</v>
      </c>
      <c r="F67" s="14" t="s">
        <v>199</v>
      </c>
      <c r="G67" s="28" t="s">
        <v>281</v>
      </c>
      <c r="H67" s="14" t="s">
        <v>19</v>
      </c>
      <c r="I67" s="14" t="s">
        <v>33</v>
      </c>
      <c r="J67" s="59">
        <v>311.7</v>
      </c>
      <c r="K67" s="20"/>
      <c r="L67" s="20"/>
      <c r="M67" s="20"/>
      <c r="N67" s="20"/>
      <c r="O67" s="62" t="s">
        <v>17</v>
      </c>
      <c r="P67" s="6" t="s">
        <v>1091</v>
      </c>
    </row>
    <row r="68" spans="1:16" s="21" customFormat="1" x14ac:dyDescent="0.25">
      <c r="A68" s="4" t="s">
        <v>94</v>
      </c>
      <c r="B68" s="4" t="s">
        <v>903</v>
      </c>
      <c r="C68" s="5">
        <v>43305</v>
      </c>
      <c r="D68" s="14" t="s">
        <v>30</v>
      </c>
      <c r="E68" s="14" t="s">
        <v>147</v>
      </c>
      <c r="F68" s="14" t="s">
        <v>199</v>
      </c>
      <c r="G68" s="28" t="s">
        <v>282</v>
      </c>
      <c r="H68" s="14" t="s">
        <v>19</v>
      </c>
      <c r="I68" s="14" t="s">
        <v>33</v>
      </c>
      <c r="J68" s="59">
        <v>327.5</v>
      </c>
      <c r="K68" s="20"/>
      <c r="L68" s="20"/>
      <c r="M68" s="20"/>
      <c r="N68" s="20"/>
      <c r="O68" s="62" t="s">
        <v>17</v>
      </c>
      <c r="P68" s="6" t="s">
        <v>1091</v>
      </c>
    </row>
    <row r="69" spans="1:16" s="21" customFormat="1" x14ac:dyDescent="0.25">
      <c r="A69" s="4" t="s">
        <v>95</v>
      </c>
      <c r="B69" s="4" t="s">
        <v>904</v>
      </c>
      <c r="C69" s="5">
        <v>43305</v>
      </c>
      <c r="D69" s="14" t="s">
        <v>18</v>
      </c>
      <c r="E69" s="14" t="s">
        <v>148</v>
      </c>
      <c r="F69" s="14" t="s">
        <v>200</v>
      </c>
      <c r="G69" s="28" t="s">
        <v>283</v>
      </c>
      <c r="H69" s="14" t="s">
        <v>19</v>
      </c>
      <c r="I69" s="14" t="s">
        <v>31</v>
      </c>
      <c r="J69" s="59">
        <v>727.1</v>
      </c>
      <c r="K69" s="20"/>
      <c r="L69" s="20"/>
      <c r="M69" s="20"/>
      <c r="N69" s="20"/>
      <c r="O69" s="62" t="s">
        <v>17</v>
      </c>
      <c r="P69" s="6" t="s">
        <v>1091</v>
      </c>
    </row>
    <row r="70" spans="1:16" s="21" customFormat="1" x14ac:dyDescent="0.25">
      <c r="A70" s="4" t="s">
        <v>96</v>
      </c>
      <c r="B70" s="4" t="s">
        <v>905</v>
      </c>
      <c r="C70" s="5">
        <v>43305</v>
      </c>
      <c r="D70" s="14" t="s">
        <v>18</v>
      </c>
      <c r="E70" s="14" t="s">
        <v>149</v>
      </c>
      <c r="F70" s="14" t="s">
        <v>201</v>
      </c>
      <c r="G70" s="28" t="s">
        <v>284</v>
      </c>
      <c r="H70" s="14" t="s">
        <v>21</v>
      </c>
      <c r="I70" s="14" t="s">
        <v>16</v>
      </c>
      <c r="J70" s="59">
        <v>311.7</v>
      </c>
      <c r="K70" s="20"/>
      <c r="L70" s="20"/>
      <c r="M70" s="20"/>
      <c r="N70" s="20"/>
      <c r="O70" s="62" t="s">
        <v>17</v>
      </c>
      <c r="P70" s="6" t="s">
        <v>1091</v>
      </c>
    </row>
    <row r="71" spans="1:16" s="21" customFormat="1" x14ac:dyDescent="0.25">
      <c r="A71" s="4" t="s">
        <v>97</v>
      </c>
      <c r="B71" s="4" t="s">
        <v>906</v>
      </c>
      <c r="C71" s="5">
        <v>43307</v>
      </c>
      <c r="D71" s="14" t="s">
        <v>18</v>
      </c>
      <c r="E71" s="14" t="s">
        <v>150</v>
      </c>
      <c r="F71" s="14" t="s">
        <v>202</v>
      </c>
      <c r="G71" s="6" t="s">
        <v>285</v>
      </c>
      <c r="H71" s="14" t="s">
        <v>21</v>
      </c>
      <c r="I71" s="14" t="s">
        <v>16</v>
      </c>
      <c r="J71" s="59">
        <f>2371.7+9764.8+3.7</f>
        <v>12140.2</v>
      </c>
      <c r="K71" s="20"/>
      <c r="L71" s="20"/>
      <c r="M71" s="20"/>
      <c r="N71" s="20"/>
      <c r="O71" s="62" t="s">
        <v>17</v>
      </c>
      <c r="P71" s="6" t="s">
        <v>1091</v>
      </c>
    </row>
    <row r="72" spans="1:16" s="21" customFormat="1" x14ac:dyDescent="0.25">
      <c r="A72" s="4" t="s">
        <v>98</v>
      </c>
      <c r="B72" s="4" t="s">
        <v>907</v>
      </c>
      <c r="C72" s="5">
        <v>43307</v>
      </c>
      <c r="D72" s="14" t="s">
        <v>30</v>
      </c>
      <c r="E72" s="14" t="s">
        <v>151</v>
      </c>
      <c r="F72" s="14" t="s">
        <v>203</v>
      </c>
      <c r="G72" s="6" t="s">
        <v>286</v>
      </c>
      <c r="H72" s="14" t="s">
        <v>19</v>
      </c>
      <c r="I72" s="14" t="s">
        <v>44</v>
      </c>
      <c r="J72" s="59">
        <v>507.6</v>
      </c>
      <c r="K72" s="20"/>
      <c r="L72" s="20"/>
      <c r="M72" s="20"/>
      <c r="N72" s="20"/>
      <c r="O72" s="62" t="s">
        <v>17</v>
      </c>
      <c r="P72" s="6" t="s">
        <v>1091</v>
      </c>
    </row>
    <row r="73" spans="1:16" s="21" customFormat="1" x14ac:dyDescent="0.25">
      <c r="A73" s="4" t="s">
        <v>98</v>
      </c>
      <c r="B73" s="4" t="s">
        <v>908</v>
      </c>
      <c r="C73" s="5">
        <v>43307</v>
      </c>
      <c r="D73" s="14" t="s">
        <v>30</v>
      </c>
      <c r="E73" s="14" t="s">
        <v>151</v>
      </c>
      <c r="F73" s="14" t="s">
        <v>203</v>
      </c>
      <c r="G73" s="6" t="s">
        <v>287</v>
      </c>
      <c r="H73" s="14" t="s">
        <v>19</v>
      </c>
      <c r="I73" s="14" t="s">
        <v>44</v>
      </c>
      <c r="J73" s="59">
        <f>2471.5+7976.3</f>
        <v>10447.799999999999</v>
      </c>
      <c r="K73" s="20"/>
      <c r="L73" s="20"/>
      <c r="M73" s="20"/>
      <c r="N73" s="20"/>
      <c r="O73" s="62" t="s">
        <v>17</v>
      </c>
      <c r="P73" s="6" t="s">
        <v>1091</v>
      </c>
    </row>
    <row r="74" spans="1:16" s="21" customFormat="1" x14ac:dyDescent="0.25">
      <c r="A74" s="4" t="s">
        <v>98</v>
      </c>
      <c r="B74" s="4" t="s">
        <v>909</v>
      </c>
      <c r="C74" s="13">
        <v>43307</v>
      </c>
      <c r="D74" s="14" t="s">
        <v>30</v>
      </c>
      <c r="E74" s="14" t="s">
        <v>151</v>
      </c>
      <c r="F74" s="14" t="s">
        <v>203</v>
      </c>
      <c r="G74" s="14" t="s">
        <v>288</v>
      </c>
      <c r="H74" s="14" t="s">
        <v>19</v>
      </c>
      <c r="I74" s="14" t="s">
        <v>44</v>
      </c>
      <c r="J74" s="59">
        <f>1488.7+1062.8+937.2+7834.4</f>
        <v>11323.099999999999</v>
      </c>
      <c r="K74" s="20"/>
      <c r="L74" s="20"/>
      <c r="M74" s="20"/>
      <c r="N74" s="20"/>
      <c r="O74" s="62" t="s">
        <v>17</v>
      </c>
      <c r="P74" s="6" t="s">
        <v>1091</v>
      </c>
    </row>
    <row r="75" spans="1:16" s="21" customFormat="1" x14ac:dyDescent="0.25">
      <c r="A75" s="4" t="s">
        <v>99</v>
      </c>
      <c r="B75" s="4" t="s">
        <v>910</v>
      </c>
      <c r="C75" s="13">
        <v>43284</v>
      </c>
      <c r="D75" s="14" t="s">
        <v>30</v>
      </c>
      <c r="E75" s="14" t="s">
        <v>152</v>
      </c>
      <c r="F75" s="14" t="s">
        <v>204</v>
      </c>
      <c r="G75" s="14" t="s">
        <v>289</v>
      </c>
      <c r="H75" s="14" t="s">
        <v>21</v>
      </c>
      <c r="I75" s="14" t="s">
        <v>23</v>
      </c>
      <c r="J75" s="59"/>
      <c r="K75" s="20"/>
      <c r="L75" s="20"/>
      <c r="M75" s="20"/>
      <c r="N75" s="20"/>
      <c r="O75" s="62" t="s">
        <v>17</v>
      </c>
      <c r="P75" s="6" t="s">
        <v>1091</v>
      </c>
    </row>
    <row r="76" spans="1:16" s="21" customFormat="1" x14ac:dyDescent="0.25">
      <c r="A76" s="4" t="s">
        <v>100</v>
      </c>
      <c r="B76" s="4" t="s">
        <v>911</v>
      </c>
      <c r="C76" s="13">
        <v>43308</v>
      </c>
      <c r="D76" s="14" t="s">
        <v>18</v>
      </c>
      <c r="E76" s="14" t="s">
        <v>153</v>
      </c>
      <c r="F76" s="14" t="s">
        <v>205</v>
      </c>
      <c r="G76" s="6" t="s">
        <v>290</v>
      </c>
      <c r="H76" s="14" t="s">
        <v>21</v>
      </c>
      <c r="I76" s="14" t="s">
        <v>29</v>
      </c>
      <c r="J76" s="59">
        <f>2359.1+9811.6</f>
        <v>12170.7</v>
      </c>
      <c r="K76" s="20"/>
      <c r="L76" s="20"/>
      <c r="M76" s="20"/>
      <c r="N76" s="20"/>
      <c r="O76" s="62" t="s">
        <v>17</v>
      </c>
      <c r="P76" s="6" t="s">
        <v>1091</v>
      </c>
    </row>
    <row r="77" spans="1:16" s="21" customFormat="1" x14ac:dyDescent="0.25">
      <c r="A77" s="4" t="s">
        <v>101</v>
      </c>
      <c r="B77" s="4" t="s">
        <v>912</v>
      </c>
      <c r="C77" s="13">
        <v>43308</v>
      </c>
      <c r="D77" s="14" t="s">
        <v>30</v>
      </c>
      <c r="E77" s="14" t="s">
        <v>154</v>
      </c>
      <c r="F77" s="14" t="s">
        <v>206</v>
      </c>
      <c r="G77" s="6" t="s">
        <v>291</v>
      </c>
      <c r="H77" s="14" t="s">
        <v>21</v>
      </c>
      <c r="I77" s="14" t="s">
        <v>45</v>
      </c>
      <c r="J77" s="59">
        <f>1950+4821.5</f>
        <v>6771.5</v>
      </c>
      <c r="K77" s="20"/>
      <c r="L77" s="20"/>
      <c r="M77" s="20"/>
      <c r="N77" s="20"/>
      <c r="O77" s="62" t="s">
        <v>17</v>
      </c>
      <c r="P77" s="6" t="s">
        <v>1091</v>
      </c>
    </row>
    <row r="78" spans="1:16" s="21" customFormat="1" x14ac:dyDescent="0.25">
      <c r="A78" s="12" t="s">
        <v>102</v>
      </c>
      <c r="B78" s="12" t="s">
        <v>913</v>
      </c>
      <c r="C78" s="13">
        <v>43309</v>
      </c>
      <c r="D78" s="14" t="s">
        <v>30</v>
      </c>
      <c r="E78" s="14" t="s">
        <v>155</v>
      </c>
      <c r="F78" s="29" t="s">
        <v>207</v>
      </c>
      <c r="G78" s="14" t="s">
        <v>292</v>
      </c>
      <c r="H78" s="14" t="s">
        <v>21</v>
      </c>
      <c r="I78" s="30" t="s">
        <v>26</v>
      </c>
      <c r="J78" s="59">
        <v>321.60000000000002</v>
      </c>
      <c r="K78" s="20"/>
      <c r="L78" s="20"/>
      <c r="M78" s="20"/>
      <c r="N78" s="20"/>
      <c r="O78" s="62" t="s">
        <v>17</v>
      </c>
      <c r="P78" s="6" t="s">
        <v>1091</v>
      </c>
    </row>
    <row r="79" spans="1:16" s="21" customFormat="1" x14ac:dyDescent="0.25">
      <c r="A79" s="12" t="s">
        <v>103</v>
      </c>
      <c r="B79" s="12" t="s">
        <v>914</v>
      </c>
      <c r="C79" s="13">
        <v>43310</v>
      </c>
      <c r="D79" s="28" t="s">
        <v>30</v>
      </c>
      <c r="E79" s="14" t="s">
        <v>156</v>
      </c>
      <c r="F79" s="31" t="s">
        <v>208</v>
      </c>
      <c r="G79" s="14" t="s">
        <v>293</v>
      </c>
      <c r="H79" s="14" t="s">
        <v>19</v>
      </c>
      <c r="I79" s="30" t="s">
        <v>23</v>
      </c>
      <c r="J79" s="59">
        <f>1000.6+90</f>
        <v>1090.5999999999999</v>
      </c>
      <c r="K79" s="20"/>
      <c r="L79" s="20"/>
      <c r="M79" s="20"/>
      <c r="N79" s="20"/>
      <c r="O79" s="62" t="s">
        <v>17</v>
      </c>
      <c r="P79" s="6" t="s">
        <v>1091</v>
      </c>
    </row>
    <row r="80" spans="1:16" s="21" customFormat="1" x14ac:dyDescent="0.25">
      <c r="A80" s="12" t="s">
        <v>103</v>
      </c>
      <c r="B80" s="12" t="s">
        <v>915</v>
      </c>
      <c r="C80" s="13">
        <v>43310</v>
      </c>
      <c r="D80" s="14" t="s">
        <v>30</v>
      </c>
      <c r="E80" s="14" t="s">
        <v>156</v>
      </c>
      <c r="F80" s="29" t="s">
        <v>208</v>
      </c>
      <c r="G80" s="14" t="s">
        <v>294</v>
      </c>
      <c r="H80" s="14" t="s">
        <v>21</v>
      </c>
      <c r="I80" s="30" t="s">
        <v>23</v>
      </c>
      <c r="J80" s="59">
        <f>2091.5+1581.2+6655.3</f>
        <v>10328</v>
      </c>
      <c r="K80" s="20"/>
      <c r="L80" s="20"/>
      <c r="M80" s="20"/>
      <c r="N80" s="20"/>
      <c r="O80" s="62" t="s">
        <v>17</v>
      </c>
      <c r="P80" s="6" t="s">
        <v>1091</v>
      </c>
    </row>
    <row r="81" spans="1:16" s="17" customFormat="1" x14ac:dyDescent="0.25">
      <c r="A81" s="18" t="s">
        <v>295</v>
      </c>
      <c r="B81" s="18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s="24" customFormat="1" x14ac:dyDescent="0.25">
      <c r="A82" s="4" t="s">
        <v>361</v>
      </c>
      <c r="B82" s="4" t="s">
        <v>916</v>
      </c>
      <c r="C82" s="5">
        <v>43314</v>
      </c>
      <c r="D82" s="6" t="s">
        <v>14</v>
      </c>
      <c r="E82" s="6" t="s">
        <v>402</v>
      </c>
      <c r="F82" s="7" t="s">
        <v>403</v>
      </c>
      <c r="G82" s="6" t="s">
        <v>481</v>
      </c>
      <c r="H82" s="6" t="s">
        <v>19</v>
      </c>
      <c r="I82" s="6" t="s">
        <v>24</v>
      </c>
      <c r="J82" s="59">
        <v>237.1</v>
      </c>
      <c r="K82" s="9"/>
      <c r="L82" s="9"/>
      <c r="M82" s="9"/>
      <c r="N82" s="9"/>
      <c r="O82" s="62" t="s">
        <v>17</v>
      </c>
      <c r="P82" s="6" t="s">
        <v>1091</v>
      </c>
    </row>
    <row r="83" spans="1:16" s="24" customFormat="1" x14ac:dyDescent="0.25">
      <c r="A83" s="4" t="s">
        <v>362</v>
      </c>
      <c r="B83" s="4" t="s">
        <v>917</v>
      </c>
      <c r="C83" s="5">
        <v>43318</v>
      </c>
      <c r="D83" s="6" t="s">
        <v>14</v>
      </c>
      <c r="E83" s="6" t="s">
        <v>404</v>
      </c>
      <c r="F83" s="7" t="s">
        <v>405</v>
      </c>
      <c r="G83" s="8" t="s">
        <v>482</v>
      </c>
      <c r="H83" s="6" t="s">
        <v>15</v>
      </c>
      <c r="I83" s="6" t="s">
        <v>36</v>
      </c>
      <c r="J83" s="59">
        <f>1602+4518.5+8881.5+150</f>
        <v>15152</v>
      </c>
      <c r="K83" s="9"/>
      <c r="L83" s="9"/>
      <c r="M83" s="9"/>
      <c r="N83" s="9"/>
      <c r="O83" s="62" t="s">
        <v>17</v>
      </c>
      <c r="P83" s="6" t="s">
        <v>1091</v>
      </c>
    </row>
    <row r="84" spans="1:16" s="24" customFormat="1" x14ac:dyDescent="0.25">
      <c r="A84" s="4" t="s">
        <v>363</v>
      </c>
      <c r="B84" s="4" t="s">
        <v>918</v>
      </c>
      <c r="C84" s="5">
        <v>43318</v>
      </c>
      <c r="D84" s="6" t="s">
        <v>30</v>
      </c>
      <c r="E84" s="6" t="s">
        <v>406</v>
      </c>
      <c r="F84" s="7" t="s">
        <v>408</v>
      </c>
      <c r="G84" s="8" t="s">
        <v>483</v>
      </c>
      <c r="H84" s="6" t="s">
        <v>19</v>
      </c>
      <c r="I84" s="6" t="s">
        <v>544</v>
      </c>
      <c r="J84" s="59">
        <f>4127.5+2924+1051</f>
        <v>8102.5</v>
      </c>
      <c r="K84" s="9"/>
      <c r="L84" s="9"/>
      <c r="M84" s="9"/>
      <c r="N84" s="9"/>
      <c r="O84" s="62" t="s">
        <v>17</v>
      </c>
      <c r="P84" s="6" t="s">
        <v>1091</v>
      </c>
    </row>
    <row r="85" spans="1:16" s="24" customFormat="1" x14ac:dyDescent="0.25">
      <c r="A85" s="4" t="s">
        <v>363</v>
      </c>
      <c r="B85" s="4" t="s">
        <v>919</v>
      </c>
      <c r="C85" s="5">
        <v>43318</v>
      </c>
      <c r="D85" s="6" t="s">
        <v>30</v>
      </c>
      <c r="E85" s="6" t="s">
        <v>406</v>
      </c>
      <c r="F85" s="7" t="s">
        <v>408</v>
      </c>
      <c r="G85" s="8" t="s">
        <v>484</v>
      </c>
      <c r="H85" s="6" t="s">
        <v>21</v>
      </c>
      <c r="I85" s="6" t="s">
        <v>544</v>
      </c>
      <c r="J85" s="59">
        <f>448.5+150</f>
        <v>598.5</v>
      </c>
      <c r="K85" s="9"/>
      <c r="L85" s="9"/>
      <c r="M85" s="9"/>
      <c r="N85" s="9"/>
      <c r="O85" s="62" t="s">
        <v>17</v>
      </c>
      <c r="P85" s="6" t="s">
        <v>1091</v>
      </c>
    </row>
    <row r="86" spans="1:16" s="24" customFormat="1" x14ac:dyDescent="0.25">
      <c r="A86" s="4" t="s">
        <v>364</v>
      </c>
      <c r="B86" s="4" t="s">
        <v>920</v>
      </c>
      <c r="C86" s="5">
        <v>43318</v>
      </c>
      <c r="D86" s="6" t="s">
        <v>30</v>
      </c>
      <c r="E86" s="6" t="s">
        <v>407</v>
      </c>
      <c r="F86" s="7" t="s">
        <v>409</v>
      </c>
      <c r="G86" s="8" t="s">
        <v>485</v>
      </c>
      <c r="H86" s="6" t="s">
        <v>19</v>
      </c>
      <c r="I86" s="6" t="s">
        <v>16</v>
      </c>
      <c r="J86" s="59">
        <f>777.5+162.2</f>
        <v>939.7</v>
      </c>
      <c r="K86" s="9"/>
      <c r="L86" s="9"/>
      <c r="M86" s="9"/>
      <c r="N86" s="9"/>
      <c r="O86" s="62" t="s">
        <v>17</v>
      </c>
      <c r="P86" s="6" t="s">
        <v>1091</v>
      </c>
    </row>
    <row r="87" spans="1:16" s="24" customFormat="1" x14ac:dyDescent="0.25">
      <c r="A87" s="4" t="s">
        <v>364</v>
      </c>
      <c r="B87" s="4" t="s">
        <v>921</v>
      </c>
      <c r="C87" s="5">
        <v>43318</v>
      </c>
      <c r="D87" s="6" t="s">
        <v>30</v>
      </c>
      <c r="E87" s="6" t="s">
        <v>407</v>
      </c>
      <c r="F87" s="7" t="s">
        <v>409</v>
      </c>
      <c r="G87" s="8" t="s">
        <v>486</v>
      </c>
      <c r="H87" s="6" t="s">
        <v>21</v>
      </c>
      <c r="I87" s="6" t="s">
        <v>16</v>
      </c>
      <c r="J87" s="59">
        <v>188.5</v>
      </c>
      <c r="K87" s="9"/>
      <c r="L87" s="9"/>
      <c r="M87" s="9"/>
      <c r="N87" s="9"/>
      <c r="O87" s="62" t="s">
        <v>17</v>
      </c>
      <c r="P87" s="6" t="s">
        <v>1091</v>
      </c>
    </row>
    <row r="88" spans="1:16" s="24" customFormat="1" x14ac:dyDescent="0.25">
      <c r="A88" s="4" t="s">
        <v>365</v>
      </c>
      <c r="B88" s="4" t="s">
        <v>922</v>
      </c>
      <c r="C88" s="5">
        <v>43319</v>
      </c>
      <c r="D88" s="6" t="s">
        <v>30</v>
      </c>
      <c r="E88" s="6" t="s">
        <v>410</v>
      </c>
      <c r="F88" s="7" t="s">
        <v>412</v>
      </c>
      <c r="G88" s="8" t="s">
        <v>487</v>
      </c>
      <c r="H88" s="6" t="s">
        <v>21</v>
      </c>
      <c r="I88" s="6" t="s">
        <v>23</v>
      </c>
      <c r="J88" s="59">
        <f>11008.98+9740.98</f>
        <v>20749.96</v>
      </c>
      <c r="K88" s="9"/>
      <c r="L88" s="9"/>
      <c r="M88" s="9"/>
      <c r="N88" s="9"/>
      <c r="O88" s="62" t="s">
        <v>17</v>
      </c>
      <c r="P88" s="6" t="s">
        <v>1091</v>
      </c>
    </row>
    <row r="89" spans="1:16" s="24" customFormat="1" x14ac:dyDescent="0.25">
      <c r="A89" s="4" t="s">
        <v>366</v>
      </c>
      <c r="B89" s="4" t="s">
        <v>923</v>
      </c>
      <c r="C89" s="5">
        <v>43319</v>
      </c>
      <c r="D89" s="6" t="s">
        <v>28</v>
      </c>
      <c r="E89" s="6" t="s">
        <v>411</v>
      </c>
      <c r="F89" s="7" t="s">
        <v>413</v>
      </c>
      <c r="G89" s="8" t="s">
        <v>488</v>
      </c>
      <c r="H89" s="6" t="s">
        <v>19</v>
      </c>
      <c r="I89" s="6" t="s">
        <v>545</v>
      </c>
      <c r="J89" s="59">
        <v>470.1</v>
      </c>
      <c r="K89" s="9"/>
      <c r="L89" s="9"/>
      <c r="M89" s="9"/>
      <c r="N89" s="9"/>
      <c r="O89" s="62" t="s">
        <v>17</v>
      </c>
      <c r="P89" s="6" t="s">
        <v>1091</v>
      </c>
    </row>
    <row r="90" spans="1:16" s="24" customFormat="1" x14ac:dyDescent="0.25">
      <c r="A90" s="4" t="s">
        <v>366</v>
      </c>
      <c r="B90" s="4" t="s">
        <v>924</v>
      </c>
      <c r="C90" s="5">
        <v>43319</v>
      </c>
      <c r="D90" s="6" t="s">
        <v>28</v>
      </c>
      <c r="E90" s="6" t="s">
        <v>411</v>
      </c>
      <c r="F90" s="7" t="s">
        <v>413</v>
      </c>
      <c r="G90" s="8" t="s">
        <v>489</v>
      </c>
      <c r="H90" s="6" t="s">
        <v>19</v>
      </c>
      <c r="I90" s="6" t="s">
        <v>545</v>
      </c>
      <c r="J90" s="59">
        <f>4338+7708</f>
        <v>12046</v>
      </c>
      <c r="K90" s="9"/>
      <c r="L90" s="9"/>
      <c r="M90" s="9"/>
      <c r="N90" s="9"/>
      <c r="O90" s="62" t="s">
        <v>17</v>
      </c>
      <c r="P90" s="6" t="s">
        <v>1091</v>
      </c>
    </row>
    <row r="91" spans="1:16" s="24" customFormat="1" x14ac:dyDescent="0.25">
      <c r="A91" s="4" t="s">
        <v>367</v>
      </c>
      <c r="B91" s="4" t="s">
        <v>925</v>
      </c>
      <c r="C91" s="5">
        <v>43319</v>
      </c>
      <c r="D91" s="6" t="s">
        <v>30</v>
      </c>
      <c r="E91" s="6" t="s">
        <v>414</v>
      </c>
      <c r="F91" s="7" t="s">
        <v>416</v>
      </c>
      <c r="G91" s="8" t="s">
        <v>490</v>
      </c>
      <c r="H91" s="6" t="s">
        <v>19</v>
      </c>
      <c r="I91" s="6" t="s">
        <v>16</v>
      </c>
      <c r="J91" s="59">
        <v>511.5</v>
      </c>
      <c r="K91" s="9"/>
      <c r="L91" s="9"/>
      <c r="M91" s="9"/>
      <c r="N91" s="9"/>
      <c r="O91" s="62" t="s">
        <v>17</v>
      </c>
      <c r="P91" s="6" t="s">
        <v>1091</v>
      </c>
    </row>
    <row r="92" spans="1:16" s="24" customFormat="1" x14ac:dyDescent="0.25">
      <c r="A92" s="4" t="s">
        <v>367</v>
      </c>
      <c r="B92" s="4" t="s">
        <v>926</v>
      </c>
      <c r="C92" s="5">
        <v>43319</v>
      </c>
      <c r="D92" s="6" t="s">
        <v>30</v>
      </c>
      <c r="E92" s="6" t="s">
        <v>414</v>
      </c>
      <c r="F92" s="7" t="s">
        <v>416</v>
      </c>
      <c r="G92" s="8" t="s">
        <v>491</v>
      </c>
      <c r="H92" s="6" t="s">
        <v>19</v>
      </c>
      <c r="I92" s="6" t="s">
        <v>16</v>
      </c>
      <c r="J92" s="59">
        <v>418</v>
      </c>
      <c r="K92" s="9"/>
      <c r="L92" s="9"/>
      <c r="M92" s="9"/>
      <c r="N92" s="9"/>
      <c r="O92" s="62" t="s">
        <v>17</v>
      </c>
      <c r="P92" s="6" t="s">
        <v>1091</v>
      </c>
    </row>
    <row r="93" spans="1:16" s="24" customFormat="1" x14ac:dyDescent="0.25">
      <c r="A93" s="4" t="s">
        <v>368</v>
      </c>
      <c r="B93" s="4" t="s">
        <v>927</v>
      </c>
      <c r="C93" s="5">
        <v>43320</v>
      </c>
      <c r="D93" s="6" t="s">
        <v>18</v>
      </c>
      <c r="E93" s="6" t="s">
        <v>415</v>
      </c>
      <c r="F93" s="7" t="s">
        <v>417</v>
      </c>
      <c r="G93" s="8" t="s">
        <v>492</v>
      </c>
      <c r="H93" s="6" t="s">
        <v>21</v>
      </c>
      <c r="I93" s="6" t="s">
        <v>33</v>
      </c>
      <c r="J93" s="59">
        <f>629.5+125</f>
        <v>754.5</v>
      </c>
      <c r="K93" s="9"/>
      <c r="L93" s="9"/>
      <c r="M93" s="9"/>
      <c r="N93" s="9"/>
      <c r="O93" s="62" t="s">
        <v>17</v>
      </c>
      <c r="P93" s="6" t="s">
        <v>1091</v>
      </c>
    </row>
    <row r="94" spans="1:16" s="24" customFormat="1" x14ac:dyDescent="0.25">
      <c r="A94" s="4" t="s">
        <v>369</v>
      </c>
      <c r="B94" s="4" t="s">
        <v>928</v>
      </c>
      <c r="C94" s="5">
        <v>43321</v>
      </c>
      <c r="D94" s="6" t="s">
        <v>28</v>
      </c>
      <c r="E94" s="6" t="s">
        <v>418</v>
      </c>
      <c r="F94" s="7" t="s">
        <v>420</v>
      </c>
      <c r="G94" s="8" t="s">
        <v>493</v>
      </c>
      <c r="H94" s="6" t="s">
        <v>19</v>
      </c>
      <c r="I94" s="6" t="s">
        <v>16</v>
      </c>
      <c r="J94" s="59">
        <v>243</v>
      </c>
      <c r="K94" s="9"/>
      <c r="L94" s="9"/>
      <c r="M94" s="9"/>
      <c r="N94" s="9"/>
      <c r="O94" s="62" t="s">
        <v>17</v>
      </c>
      <c r="P94" s="6" t="s">
        <v>1091</v>
      </c>
    </row>
    <row r="95" spans="1:16" s="24" customFormat="1" x14ac:dyDescent="0.25">
      <c r="A95" s="4" t="s">
        <v>370</v>
      </c>
      <c r="B95" s="4" t="s">
        <v>929</v>
      </c>
      <c r="C95" s="5">
        <v>43321</v>
      </c>
      <c r="D95" s="6" t="s">
        <v>30</v>
      </c>
      <c r="E95" s="6" t="s">
        <v>419</v>
      </c>
      <c r="F95" s="7" t="s">
        <v>421</v>
      </c>
      <c r="G95" s="8" t="s">
        <v>494</v>
      </c>
      <c r="H95" s="6" t="s">
        <v>21</v>
      </c>
      <c r="I95" s="6" t="s">
        <v>20</v>
      </c>
      <c r="J95" s="59">
        <v>298.60000000000002</v>
      </c>
      <c r="K95" s="9"/>
      <c r="L95" s="9"/>
      <c r="M95" s="9"/>
      <c r="N95" s="9"/>
      <c r="O95" s="62" t="s">
        <v>17</v>
      </c>
      <c r="P95" s="6" t="s">
        <v>1091</v>
      </c>
    </row>
    <row r="96" spans="1:16" s="24" customFormat="1" x14ac:dyDescent="0.25">
      <c r="A96" s="4" t="s">
        <v>371</v>
      </c>
      <c r="B96" s="4" t="s">
        <v>930</v>
      </c>
      <c r="C96" s="5">
        <v>43324</v>
      </c>
      <c r="D96" s="6" t="s">
        <v>30</v>
      </c>
      <c r="E96" s="6" t="s">
        <v>422</v>
      </c>
      <c r="F96" s="7" t="s">
        <v>423</v>
      </c>
      <c r="G96" s="8" t="s">
        <v>495</v>
      </c>
      <c r="H96" s="6" t="s">
        <v>21</v>
      </c>
      <c r="I96" s="6" t="s">
        <v>20</v>
      </c>
      <c r="J96" s="59">
        <f>4471.5+5939.5</f>
        <v>10411</v>
      </c>
      <c r="K96" s="9"/>
      <c r="L96" s="9"/>
      <c r="M96" s="9"/>
      <c r="N96" s="9"/>
      <c r="O96" s="62" t="s">
        <v>17</v>
      </c>
      <c r="P96" s="6" t="s">
        <v>1091</v>
      </c>
    </row>
    <row r="97" spans="1:16" s="24" customFormat="1" x14ac:dyDescent="0.25">
      <c r="A97" s="4" t="s">
        <v>372</v>
      </c>
      <c r="B97" s="4" t="s">
        <v>931</v>
      </c>
      <c r="C97" s="5">
        <v>43325</v>
      </c>
      <c r="D97" s="6" t="s">
        <v>14</v>
      </c>
      <c r="E97" s="6" t="s">
        <v>424</v>
      </c>
      <c r="F97" s="7" t="s">
        <v>425</v>
      </c>
      <c r="G97" s="8" t="s">
        <v>496</v>
      </c>
      <c r="H97" s="6" t="s">
        <v>15</v>
      </c>
      <c r="I97" s="6" t="s">
        <v>24</v>
      </c>
      <c r="J97" s="59"/>
      <c r="K97" s="9"/>
      <c r="L97" s="9"/>
      <c r="M97" s="9"/>
      <c r="N97" s="9"/>
      <c r="O97" s="62" t="s">
        <v>17</v>
      </c>
      <c r="P97" s="6" t="s">
        <v>1091</v>
      </c>
    </row>
    <row r="98" spans="1:16" s="24" customFormat="1" x14ac:dyDescent="0.25">
      <c r="A98" s="4" t="s">
        <v>373</v>
      </c>
      <c r="B98" s="4" t="s">
        <v>932</v>
      </c>
      <c r="C98" s="5">
        <v>43326</v>
      </c>
      <c r="D98" s="6" t="s">
        <v>30</v>
      </c>
      <c r="E98" s="6" t="s">
        <v>426</v>
      </c>
      <c r="F98" s="7" t="s">
        <v>427</v>
      </c>
      <c r="G98" s="8" t="s">
        <v>497</v>
      </c>
      <c r="H98" s="6" t="s">
        <v>19</v>
      </c>
      <c r="I98" s="6" t="s">
        <v>20</v>
      </c>
      <c r="J98" s="59">
        <v>211.5</v>
      </c>
      <c r="K98" s="9"/>
      <c r="L98" s="9"/>
      <c r="M98" s="9"/>
      <c r="N98" s="9"/>
      <c r="O98" s="62" t="s">
        <v>17</v>
      </c>
      <c r="P98" s="6" t="s">
        <v>1091</v>
      </c>
    </row>
    <row r="99" spans="1:16" s="24" customFormat="1" x14ac:dyDescent="0.25">
      <c r="A99" s="4" t="s">
        <v>373</v>
      </c>
      <c r="B99" s="4" t="s">
        <v>933</v>
      </c>
      <c r="C99" s="5">
        <v>43326</v>
      </c>
      <c r="D99" s="6" t="s">
        <v>30</v>
      </c>
      <c r="E99" s="6" t="s">
        <v>426</v>
      </c>
      <c r="F99" s="7" t="s">
        <v>427</v>
      </c>
      <c r="G99" s="8" t="s">
        <v>498</v>
      </c>
      <c r="H99" s="6" t="s">
        <v>21</v>
      </c>
      <c r="I99" s="6" t="s">
        <v>20</v>
      </c>
      <c r="J99" s="59"/>
      <c r="K99" s="9"/>
      <c r="L99" s="9"/>
      <c r="M99" s="9"/>
      <c r="N99" s="9"/>
      <c r="O99" s="62" t="s">
        <v>17</v>
      </c>
      <c r="P99" s="6" t="s">
        <v>1091</v>
      </c>
    </row>
    <row r="100" spans="1:16" s="24" customFormat="1" x14ac:dyDescent="0.25">
      <c r="A100" s="4" t="s">
        <v>374</v>
      </c>
      <c r="B100" s="4" t="s">
        <v>934</v>
      </c>
      <c r="C100" s="5">
        <v>43326</v>
      </c>
      <c r="D100" s="6" t="s">
        <v>30</v>
      </c>
      <c r="E100" s="6" t="s">
        <v>428</v>
      </c>
      <c r="F100" s="7" t="s">
        <v>430</v>
      </c>
      <c r="G100" s="8" t="s">
        <v>499</v>
      </c>
      <c r="H100" s="6" t="s">
        <v>19</v>
      </c>
      <c r="I100" s="6" t="s">
        <v>32</v>
      </c>
      <c r="J100" s="59">
        <v>86.95</v>
      </c>
      <c r="K100" s="9"/>
      <c r="L100" s="9"/>
      <c r="M100" s="9"/>
      <c r="N100" s="9"/>
      <c r="O100" s="62" t="s">
        <v>17</v>
      </c>
      <c r="P100" s="6" t="s">
        <v>1091</v>
      </c>
    </row>
    <row r="101" spans="1:16" s="24" customFormat="1" x14ac:dyDescent="0.25">
      <c r="A101" s="4" t="s">
        <v>375</v>
      </c>
      <c r="B101" s="4" t="s">
        <v>935</v>
      </c>
      <c r="C101" s="5">
        <v>43326</v>
      </c>
      <c r="D101" s="6" t="s">
        <v>30</v>
      </c>
      <c r="E101" s="6" t="s">
        <v>429</v>
      </c>
      <c r="F101" s="7" t="s">
        <v>431</v>
      </c>
      <c r="G101" s="8" t="s">
        <v>500</v>
      </c>
      <c r="H101" s="6" t="s">
        <v>21</v>
      </c>
      <c r="I101" s="6" t="s">
        <v>32</v>
      </c>
      <c r="J101" s="59">
        <v>60</v>
      </c>
      <c r="K101" s="9"/>
      <c r="L101" s="9"/>
      <c r="M101" s="9"/>
      <c r="N101" s="9"/>
      <c r="O101" s="62" t="s">
        <v>17</v>
      </c>
      <c r="P101" s="6" t="s">
        <v>1091</v>
      </c>
    </row>
    <row r="102" spans="1:16" s="24" customFormat="1" x14ac:dyDescent="0.25">
      <c r="A102" s="4" t="s">
        <v>375</v>
      </c>
      <c r="B102" s="4" t="s">
        <v>936</v>
      </c>
      <c r="C102" s="5">
        <v>43326</v>
      </c>
      <c r="D102" s="6" t="s">
        <v>30</v>
      </c>
      <c r="E102" s="6" t="s">
        <v>429</v>
      </c>
      <c r="F102" s="7" t="s">
        <v>431</v>
      </c>
      <c r="G102" s="8" t="s">
        <v>501</v>
      </c>
      <c r="H102" s="6" t="s">
        <v>19</v>
      </c>
      <c r="I102" s="6" t="s">
        <v>32</v>
      </c>
      <c r="J102" s="59">
        <v>61</v>
      </c>
      <c r="K102" s="9"/>
      <c r="L102" s="9"/>
      <c r="M102" s="9"/>
      <c r="N102" s="9"/>
      <c r="O102" s="62" t="s">
        <v>17</v>
      </c>
      <c r="P102" s="6" t="s">
        <v>1091</v>
      </c>
    </row>
    <row r="103" spans="1:16" s="24" customFormat="1" x14ac:dyDescent="0.25">
      <c r="A103" s="4" t="s">
        <v>376</v>
      </c>
      <c r="B103" s="4" t="s">
        <v>937</v>
      </c>
      <c r="C103" s="5">
        <v>43327</v>
      </c>
      <c r="D103" s="6" t="s">
        <v>30</v>
      </c>
      <c r="E103" s="6" t="s">
        <v>432</v>
      </c>
      <c r="F103" s="7" t="s">
        <v>433</v>
      </c>
      <c r="G103" s="8" t="s">
        <v>502</v>
      </c>
      <c r="H103" s="6" t="s">
        <v>19</v>
      </c>
      <c r="I103" s="6" t="s">
        <v>24</v>
      </c>
      <c r="J103" s="59">
        <v>202.6</v>
      </c>
      <c r="K103" s="9"/>
      <c r="L103" s="9"/>
      <c r="M103" s="9"/>
      <c r="N103" s="9"/>
      <c r="O103" s="62" t="s">
        <v>17</v>
      </c>
      <c r="P103" s="6" t="s">
        <v>1091</v>
      </c>
    </row>
    <row r="104" spans="1:16" s="24" customFormat="1" x14ac:dyDescent="0.25">
      <c r="A104" s="4" t="s">
        <v>376</v>
      </c>
      <c r="B104" s="4" t="s">
        <v>938</v>
      </c>
      <c r="C104" s="5">
        <v>43327</v>
      </c>
      <c r="D104" s="6" t="s">
        <v>30</v>
      </c>
      <c r="E104" s="6" t="s">
        <v>432</v>
      </c>
      <c r="F104" s="7" t="s">
        <v>433</v>
      </c>
      <c r="G104" s="8" t="s">
        <v>503</v>
      </c>
      <c r="H104" s="6" t="s">
        <v>19</v>
      </c>
      <c r="I104" s="6" t="s">
        <v>24</v>
      </c>
      <c r="J104" s="59">
        <v>218.2</v>
      </c>
      <c r="K104" s="9"/>
      <c r="L104" s="9"/>
      <c r="M104" s="9"/>
      <c r="N104" s="9"/>
      <c r="O104" s="62" t="s">
        <v>17</v>
      </c>
      <c r="P104" s="6" t="s">
        <v>1091</v>
      </c>
    </row>
    <row r="105" spans="1:16" s="24" customFormat="1" x14ac:dyDescent="0.25">
      <c r="A105" s="4" t="s">
        <v>376</v>
      </c>
      <c r="B105" s="4" t="s">
        <v>939</v>
      </c>
      <c r="C105" s="5">
        <v>43327</v>
      </c>
      <c r="D105" s="6" t="s">
        <v>30</v>
      </c>
      <c r="E105" s="6" t="s">
        <v>432</v>
      </c>
      <c r="F105" s="7" t="s">
        <v>433</v>
      </c>
      <c r="G105" s="8" t="s">
        <v>504</v>
      </c>
      <c r="H105" s="6" t="s">
        <v>19</v>
      </c>
      <c r="I105" s="6" t="s">
        <v>24</v>
      </c>
      <c r="J105" s="59">
        <v>177.5</v>
      </c>
      <c r="K105" s="9"/>
      <c r="L105" s="9"/>
      <c r="M105" s="9"/>
      <c r="N105" s="9"/>
      <c r="O105" s="62" t="s">
        <v>17</v>
      </c>
      <c r="P105" s="6" t="s">
        <v>1091</v>
      </c>
    </row>
    <row r="106" spans="1:16" s="24" customFormat="1" x14ac:dyDescent="0.25">
      <c r="A106" s="4" t="s">
        <v>377</v>
      </c>
      <c r="B106" s="4" t="s">
        <v>940</v>
      </c>
      <c r="C106" s="5">
        <v>43328</v>
      </c>
      <c r="D106" s="6" t="s">
        <v>30</v>
      </c>
      <c r="E106" s="6" t="s">
        <v>434</v>
      </c>
      <c r="F106" s="7" t="s">
        <v>435</v>
      </c>
      <c r="G106" s="8" t="s">
        <v>505</v>
      </c>
      <c r="H106" s="6" t="s">
        <v>19</v>
      </c>
      <c r="I106" s="6" t="s">
        <v>20</v>
      </c>
      <c r="J106" s="59">
        <v>217.5</v>
      </c>
      <c r="K106" s="9"/>
      <c r="L106" s="9"/>
      <c r="M106" s="9"/>
      <c r="N106" s="9"/>
      <c r="O106" s="62" t="s">
        <v>17</v>
      </c>
      <c r="P106" s="6" t="s">
        <v>1091</v>
      </c>
    </row>
    <row r="107" spans="1:16" s="24" customFormat="1" x14ac:dyDescent="0.25">
      <c r="A107" s="4" t="s">
        <v>377</v>
      </c>
      <c r="B107" s="4" t="s">
        <v>941</v>
      </c>
      <c r="C107" s="5">
        <v>43328</v>
      </c>
      <c r="D107" s="6" t="s">
        <v>30</v>
      </c>
      <c r="E107" s="6" t="s">
        <v>434</v>
      </c>
      <c r="F107" s="7" t="s">
        <v>435</v>
      </c>
      <c r="G107" s="8" t="s">
        <v>506</v>
      </c>
      <c r="H107" s="6" t="s">
        <v>19</v>
      </c>
      <c r="I107" s="6" t="s">
        <v>20</v>
      </c>
      <c r="J107" s="59">
        <v>734.2</v>
      </c>
      <c r="K107" s="9"/>
      <c r="L107" s="9"/>
      <c r="M107" s="9"/>
      <c r="N107" s="9"/>
      <c r="O107" s="62" t="s">
        <v>17</v>
      </c>
      <c r="P107" s="6" t="s">
        <v>1091</v>
      </c>
    </row>
    <row r="108" spans="1:16" s="24" customFormat="1" x14ac:dyDescent="0.25">
      <c r="A108" s="4" t="s">
        <v>378</v>
      </c>
      <c r="B108" s="4" t="s">
        <v>942</v>
      </c>
      <c r="C108" s="5">
        <v>43329</v>
      </c>
      <c r="D108" s="6" t="s">
        <v>30</v>
      </c>
      <c r="E108" s="6" t="s">
        <v>436</v>
      </c>
      <c r="F108" s="7" t="s">
        <v>437</v>
      </c>
      <c r="G108" s="8" t="s">
        <v>507</v>
      </c>
      <c r="H108" s="6" t="s">
        <v>21</v>
      </c>
      <c r="I108" s="6" t="s">
        <v>33</v>
      </c>
      <c r="J108" s="59">
        <v>252.5</v>
      </c>
      <c r="K108" s="9"/>
      <c r="L108" s="9"/>
      <c r="M108" s="9"/>
      <c r="N108" s="9"/>
      <c r="O108" s="62" t="s">
        <v>17</v>
      </c>
      <c r="P108" s="6" t="s">
        <v>1091</v>
      </c>
    </row>
    <row r="109" spans="1:16" s="24" customFormat="1" x14ac:dyDescent="0.25">
      <c r="A109" s="4" t="s">
        <v>379</v>
      </c>
      <c r="B109" s="4" t="s">
        <v>943</v>
      </c>
      <c r="C109" s="5">
        <v>43330</v>
      </c>
      <c r="D109" s="6" t="s">
        <v>30</v>
      </c>
      <c r="E109" s="6" t="s">
        <v>438</v>
      </c>
      <c r="F109" s="7" t="s">
        <v>444</v>
      </c>
      <c r="G109" s="8" t="s">
        <v>508</v>
      </c>
      <c r="H109" s="6" t="s">
        <v>19</v>
      </c>
      <c r="I109" s="6" t="s">
        <v>20</v>
      </c>
      <c r="J109" s="59">
        <v>211.5</v>
      </c>
      <c r="K109" s="9"/>
      <c r="L109" s="9"/>
      <c r="M109" s="9"/>
      <c r="N109" s="9"/>
      <c r="O109" s="62" t="s">
        <v>17</v>
      </c>
      <c r="P109" s="6" t="s">
        <v>1091</v>
      </c>
    </row>
    <row r="110" spans="1:16" s="24" customFormat="1" x14ac:dyDescent="0.25">
      <c r="A110" s="4" t="s">
        <v>379</v>
      </c>
      <c r="B110" s="4" t="s">
        <v>944</v>
      </c>
      <c r="C110" s="5">
        <v>43330</v>
      </c>
      <c r="D110" s="6" t="s">
        <v>30</v>
      </c>
      <c r="E110" s="6" t="s">
        <v>438</v>
      </c>
      <c r="F110" s="7" t="s">
        <v>444</v>
      </c>
      <c r="G110" s="8" t="s">
        <v>509</v>
      </c>
      <c r="H110" s="6" t="s">
        <v>19</v>
      </c>
      <c r="I110" s="6" t="s">
        <v>20</v>
      </c>
      <c r="J110" s="59">
        <f>331.8+305</f>
        <v>636.79999999999995</v>
      </c>
      <c r="K110" s="9"/>
      <c r="L110" s="9"/>
      <c r="M110" s="9"/>
      <c r="N110" s="9"/>
      <c r="O110" s="62" t="s">
        <v>17</v>
      </c>
      <c r="P110" s="6" t="s">
        <v>1091</v>
      </c>
    </row>
    <row r="111" spans="1:16" s="24" customFormat="1" x14ac:dyDescent="0.25">
      <c r="A111" s="4" t="s">
        <v>380</v>
      </c>
      <c r="B111" s="4" t="s">
        <v>945</v>
      </c>
      <c r="C111" s="5">
        <v>43330</v>
      </c>
      <c r="D111" s="6" t="s">
        <v>18</v>
      </c>
      <c r="E111" s="6" t="s">
        <v>439</v>
      </c>
      <c r="F111" s="7" t="s">
        <v>445</v>
      </c>
      <c r="G111" s="8" t="s">
        <v>510</v>
      </c>
      <c r="H111" s="6" t="s">
        <v>19</v>
      </c>
      <c r="I111" s="6" t="s">
        <v>24</v>
      </c>
      <c r="J111" s="59">
        <v>331.5</v>
      </c>
      <c r="K111" s="9"/>
      <c r="L111" s="9"/>
      <c r="M111" s="9"/>
      <c r="N111" s="9"/>
      <c r="O111" s="62" t="s">
        <v>17</v>
      </c>
      <c r="P111" s="6" t="s">
        <v>1091</v>
      </c>
    </row>
    <row r="112" spans="1:16" s="24" customFormat="1" x14ac:dyDescent="0.25">
      <c r="A112" s="4" t="s">
        <v>380</v>
      </c>
      <c r="B112" s="4" t="s">
        <v>946</v>
      </c>
      <c r="C112" s="5">
        <v>43330</v>
      </c>
      <c r="D112" s="6" t="s">
        <v>18</v>
      </c>
      <c r="E112" s="6" t="s">
        <v>439</v>
      </c>
      <c r="F112" s="7" t="s">
        <v>445</v>
      </c>
      <c r="G112" s="8" t="s">
        <v>511</v>
      </c>
      <c r="H112" s="6" t="s">
        <v>19</v>
      </c>
      <c r="I112" s="6" t="s">
        <v>24</v>
      </c>
      <c r="J112" s="59">
        <f>2731.5+2144.6+2000+5652.9</f>
        <v>12529</v>
      </c>
      <c r="K112" s="9"/>
      <c r="L112" s="9"/>
      <c r="M112" s="9"/>
      <c r="N112" s="9"/>
      <c r="O112" s="62" t="s">
        <v>17</v>
      </c>
      <c r="P112" s="6" t="s">
        <v>1091</v>
      </c>
    </row>
    <row r="113" spans="1:16" s="24" customFormat="1" x14ac:dyDescent="0.25">
      <c r="A113" s="4" t="s">
        <v>380</v>
      </c>
      <c r="B113" s="4" t="s">
        <v>947</v>
      </c>
      <c r="C113" s="5">
        <v>43330</v>
      </c>
      <c r="D113" s="6" t="s">
        <v>18</v>
      </c>
      <c r="E113" s="6" t="s">
        <v>439</v>
      </c>
      <c r="F113" s="7" t="s">
        <v>445</v>
      </c>
      <c r="G113" s="6" t="s">
        <v>512</v>
      </c>
      <c r="H113" s="6" t="s">
        <v>19</v>
      </c>
      <c r="I113" s="6" t="s">
        <v>24</v>
      </c>
      <c r="J113" s="59">
        <f>4337.4+3021.6</f>
        <v>7359</v>
      </c>
      <c r="K113" s="9"/>
      <c r="L113" s="9"/>
      <c r="M113" s="9"/>
      <c r="N113" s="9"/>
      <c r="O113" s="62" t="s">
        <v>17</v>
      </c>
      <c r="P113" s="6" t="s">
        <v>1091</v>
      </c>
    </row>
    <row r="114" spans="1:16" s="24" customFormat="1" x14ac:dyDescent="0.25">
      <c r="A114" s="4" t="s">
        <v>381</v>
      </c>
      <c r="B114" s="4" t="s">
        <v>948</v>
      </c>
      <c r="C114" s="5">
        <v>43330</v>
      </c>
      <c r="D114" s="6" t="s">
        <v>30</v>
      </c>
      <c r="E114" s="6" t="s">
        <v>440</v>
      </c>
      <c r="F114" s="7" t="s">
        <v>446</v>
      </c>
      <c r="G114" s="8" t="s">
        <v>513</v>
      </c>
      <c r="H114" s="6" t="s">
        <v>21</v>
      </c>
      <c r="I114" s="6" t="s">
        <v>26</v>
      </c>
      <c r="J114" s="59">
        <v>373</v>
      </c>
      <c r="K114" s="9"/>
      <c r="L114" s="9"/>
      <c r="M114" s="9"/>
      <c r="N114" s="9"/>
      <c r="O114" s="62" t="s">
        <v>17</v>
      </c>
      <c r="P114" s="6" t="s">
        <v>1091</v>
      </c>
    </row>
    <row r="115" spans="1:16" s="24" customFormat="1" x14ac:dyDescent="0.25">
      <c r="A115" s="4" t="s">
        <v>381</v>
      </c>
      <c r="B115" s="4" t="s">
        <v>949</v>
      </c>
      <c r="C115" s="5">
        <v>43330</v>
      </c>
      <c r="D115" s="6" t="s">
        <v>30</v>
      </c>
      <c r="E115" s="6" t="s">
        <v>440</v>
      </c>
      <c r="F115" s="7" t="s">
        <v>447</v>
      </c>
      <c r="G115" s="6" t="s">
        <v>514</v>
      </c>
      <c r="H115" s="6" t="s">
        <v>19</v>
      </c>
      <c r="I115" s="6" t="s">
        <v>26</v>
      </c>
      <c r="J115" s="59">
        <f>9749+1058.53</f>
        <v>10807.53</v>
      </c>
      <c r="K115" s="9"/>
      <c r="L115" s="9"/>
      <c r="M115" s="9"/>
      <c r="N115" s="9"/>
      <c r="O115" s="62" t="s">
        <v>17</v>
      </c>
      <c r="P115" s="6" t="s">
        <v>1091</v>
      </c>
    </row>
    <row r="116" spans="1:16" s="24" customFormat="1" x14ac:dyDescent="0.25">
      <c r="A116" s="4" t="s">
        <v>381</v>
      </c>
      <c r="B116" s="4" t="s">
        <v>950</v>
      </c>
      <c r="C116" s="5">
        <v>43330</v>
      </c>
      <c r="D116" s="6" t="s">
        <v>30</v>
      </c>
      <c r="E116" s="6" t="s">
        <v>440</v>
      </c>
      <c r="F116" s="7" t="s">
        <v>447</v>
      </c>
      <c r="G116" s="6" t="s">
        <v>515</v>
      </c>
      <c r="H116" s="6" t="s">
        <v>19</v>
      </c>
      <c r="I116" s="6" t="s">
        <v>26</v>
      </c>
      <c r="J116" s="59">
        <v>625</v>
      </c>
      <c r="K116" s="9"/>
      <c r="L116" s="9"/>
      <c r="M116" s="9"/>
      <c r="N116" s="9"/>
      <c r="O116" s="62" t="s">
        <v>17</v>
      </c>
      <c r="P116" s="6" t="s">
        <v>1091</v>
      </c>
    </row>
    <row r="117" spans="1:16" s="24" customFormat="1" x14ac:dyDescent="0.25">
      <c r="A117" s="4" t="s">
        <v>381</v>
      </c>
      <c r="B117" s="4" t="s">
        <v>951</v>
      </c>
      <c r="C117" s="5">
        <v>43330</v>
      </c>
      <c r="D117" s="6" t="s">
        <v>30</v>
      </c>
      <c r="E117" s="6" t="s">
        <v>440</v>
      </c>
      <c r="F117" s="7" t="s">
        <v>447</v>
      </c>
      <c r="G117" s="6" t="s">
        <v>516</v>
      </c>
      <c r="H117" s="6" t="s">
        <v>19</v>
      </c>
      <c r="I117" s="6" t="s">
        <v>26</v>
      </c>
      <c r="J117" s="59">
        <v>85.5</v>
      </c>
      <c r="K117" s="9"/>
      <c r="L117" s="9"/>
      <c r="M117" s="9"/>
      <c r="N117" s="9"/>
      <c r="O117" s="62" t="s">
        <v>17</v>
      </c>
      <c r="P117" s="6" t="s">
        <v>1091</v>
      </c>
    </row>
    <row r="118" spans="1:16" s="24" customFormat="1" x14ac:dyDescent="0.25">
      <c r="A118" s="4" t="s">
        <v>382</v>
      </c>
      <c r="B118" s="4" t="s">
        <v>952</v>
      </c>
      <c r="C118" s="5">
        <v>43331</v>
      </c>
      <c r="D118" s="6" t="s">
        <v>30</v>
      </c>
      <c r="E118" s="6" t="s">
        <v>441</v>
      </c>
      <c r="F118" s="7" t="s">
        <v>448</v>
      </c>
      <c r="G118" s="8" t="s">
        <v>517</v>
      </c>
      <c r="H118" s="6" t="s">
        <v>21</v>
      </c>
      <c r="I118" s="6" t="s">
        <v>23</v>
      </c>
      <c r="J118" s="59">
        <v>361.1</v>
      </c>
      <c r="K118" s="9"/>
      <c r="L118" s="9"/>
      <c r="M118" s="9"/>
      <c r="N118" s="9"/>
      <c r="O118" s="62" t="s">
        <v>17</v>
      </c>
      <c r="P118" s="6" t="s">
        <v>1091</v>
      </c>
    </row>
    <row r="119" spans="1:16" s="24" customFormat="1" x14ac:dyDescent="0.25">
      <c r="A119" s="4" t="s">
        <v>383</v>
      </c>
      <c r="B119" s="4" t="s">
        <v>953</v>
      </c>
      <c r="C119" s="5">
        <v>43331</v>
      </c>
      <c r="D119" s="6" t="s">
        <v>30</v>
      </c>
      <c r="E119" s="6" t="s">
        <v>442</v>
      </c>
      <c r="F119" s="7" t="s">
        <v>449</v>
      </c>
      <c r="G119" s="6" t="s">
        <v>518</v>
      </c>
      <c r="H119" s="6" t="s">
        <v>19</v>
      </c>
      <c r="I119" s="6" t="s">
        <v>23</v>
      </c>
      <c r="J119" s="59">
        <v>531.5</v>
      </c>
      <c r="K119" s="9"/>
      <c r="L119" s="9"/>
      <c r="M119" s="9"/>
      <c r="N119" s="9"/>
      <c r="O119" s="62" t="s">
        <v>17</v>
      </c>
      <c r="P119" s="6" t="s">
        <v>1091</v>
      </c>
    </row>
    <row r="120" spans="1:16" s="24" customFormat="1" x14ac:dyDescent="0.25">
      <c r="A120" s="4" t="s">
        <v>383</v>
      </c>
      <c r="B120" s="4" t="s">
        <v>954</v>
      </c>
      <c r="C120" s="5">
        <v>43331</v>
      </c>
      <c r="D120" s="6" t="s">
        <v>30</v>
      </c>
      <c r="E120" s="6" t="s">
        <v>442</v>
      </c>
      <c r="F120" s="7" t="s">
        <v>449</v>
      </c>
      <c r="G120" s="6" t="s">
        <v>519</v>
      </c>
      <c r="H120" s="6" t="s">
        <v>19</v>
      </c>
      <c r="I120" s="6" t="s">
        <v>23</v>
      </c>
      <c r="J120" s="59">
        <v>147</v>
      </c>
      <c r="K120" s="9"/>
      <c r="L120" s="9"/>
      <c r="M120" s="9"/>
      <c r="N120" s="9"/>
      <c r="O120" s="62" t="s">
        <v>17</v>
      </c>
      <c r="P120" s="6" t="s">
        <v>1091</v>
      </c>
    </row>
    <row r="121" spans="1:16" s="24" customFormat="1" x14ac:dyDescent="0.25">
      <c r="A121" s="4" t="s">
        <v>383</v>
      </c>
      <c r="B121" s="4" t="s">
        <v>955</v>
      </c>
      <c r="C121" s="5">
        <v>43331</v>
      </c>
      <c r="D121" s="6" t="s">
        <v>30</v>
      </c>
      <c r="E121" s="6" t="s">
        <v>442</v>
      </c>
      <c r="F121" s="7" t="s">
        <v>449</v>
      </c>
      <c r="G121" s="8" t="s">
        <v>520</v>
      </c>
      <c r="H121" s="6" t="s">
        <v>19</v>
      </c>
      <c r="I121" s="6" t="s">
        <v>23</v>
      </c>
      <c r="J121" s="59">
        <v>197</v>
      </c>
      <c r="K121" s="9"/>
      <c r="L121" s="9"/>
      <c r="M121" s="9"/>
      <c r="N121" s="9"/>
      <c r="O121" s="62" t="s">
        <v>17</v>
      </c>
      <c r="P121" s="6" t="s">
        <v>1091</v>
      </c>
    </row>
    <row r="122" spans="1:16" s="24" customFormat="1" x14ac:dyDescent="0.25">
      <c r="A122" s="4" t="s">
        <v>384</v>
      </c>
      <c r="B122" s="4" t="s">
        <v>956</v>
      </c>
      <c r="C122" s="5">
        <v>43332</v>
      </c>
      <c r="D122" s="6" t="s">
        <v>30</v>
      </c>
      <c r="E122" s="6" t="s">
        <v>443</v>
      </c>
      <c r="F122" s="7" t="s">
        <v>450</v>
      </c>
      <c r="G122" s="8" t="s">
        <v>521</v>
      </c>
      <c r="H122" s="6" t="s">
        <v>21</v>
      </c>
      <c r="I122" s="6" t="s">
        <v>23</v>
      </c>
      <c r="J122" s="59">
        <f>2415.6+7221.6+150</f>
        <v>9787.2000000000007</v>
      </c>
      <c r="K122" s="9"/>
      <c r="L122" s="9"/>
      <c r="M122" s="9"/>
      <c r="N122" s="9"/>
      <c r="O122" s="62" t="s">
        <v>17</v>
      </c>
      <c r="P122" s="6" t="s">
        <v>1091</v>
      </c>
    </row>
    <row r="123" spans="1:16" s="24" customFormat="1" x14ac:dyDescent="0.25">
      <c r="A123" s="4" t="s">
        <v>385</v>
      </c>
      <c r="B123" s="4" t="s">
        <v>957</v>
      </c>
      <c r="C123" s="5">
        <v>43333</v>
      </c>
      <c r="D123" s="6" t="s">
        <v>18</v>
      </c>
      <c r="E123" s="6" t="s">
        <v>451</v>
      </c>
      <c r="F123" s="7" t="s">
        <v>453</v>
      </c>
      <c r="G123" s="8" t="s">
        <v>522</v>
      </c>
      <c r="H123" s="6" t="s">
        <v>19</v>
      </c>
      <c r="I123" s="6" t="s">
        <v>16</v>
      </c>
      <c r="J123" s="59">
        <v>851.7</v>
      </c>
      <c r="K123" s="9"/>
      <c r="L123" s="9"/>
      <c r="M123" s="9"/>
      <c r="N123" s="9"/>
      <c r="O123" s="62" t="s">
        <v>17</v>
      </c>
      <c r="P123" s="6" t="s">
        <v>1091</v>
      </c>
    </row>
    <row r="124" spans="1:16" s="24" customFormat="1" x14ac:dyDescent="0.25">
      <c r="A124" s="4" t="s">
        <v>386</v>
      </c>
      <c r="B124" s="4" t="s">
        <v>958</v>
      </c>
      <c r="C124" s="5">
        <v>43333</v>
      </c>
      <c r="D124" s="6" t="s">
        <v>18</v>
      </c>
      <c r="E124" s="6" t="s">
        <v>452</v>
      </c>
      <c r="F124" s="7" t="s">
        <v>454</v>
      </c>
      <c r="G124" s="8" t="s">
        <v>523</v>
      </c>
      <c r="H124" s="6" t="s">
        <v>21</v>
      </c>
      <c r="I124" s="6" t="s">
        <v>24</v>
      </c>
      <c r="J124" s="59">
        <v>216.7</v>
      </c>
      <c r="K124" s="9"/>
      <c r="L124" s="9"/>
      <c r="M124" s="9"/>
      <c r="N124" s="9"/>
      <c r="O124" s="62" t="s">
        <v>17</v>
      </c>
      <c r="P124" s="6" t="s">
        <v>1091</v>
      </c>
    </row>
    <row r="125" spans="1:16" s="24" customFormat="1" x14ac:dyDescent="0.25">
      <c r="A125" s="4" t="s">
        <v>387</v>
      </c>
      <c r="B125" s="4" t="s">
        <v>959</v>
      </c>
      <c r="C125" s="5">
        <v>43335</v>
      </c>
      <c r="D125" s="6" t="s">
        <v>28</v>
      </c>
      <c r="E125" s="6" t="s">
        <v>455</v>
      </c>
      <c r="F125" s="7" t="s">
        <v>456</v>
      </c>
      <c r="G125" s="6" t="s">
        <v>524</v>
      </c>
      <c r="H125" s="6" t="s">
        <v>21</v>
      </c>
      <c r="I125" s="6" t="s">
        <v>24</v>
      </c>
      <c r="J125" s="59">
        <f>4631.4+3331.7+150</f>
        <v>8113.0999999999995</v>
      </c>
      <c r="K125" s="9"/>
      <c r="L125" s="9"/>
      <c r="M125" s="9"/>
      <c r="N125" s="9"/>
      <c r="O125" s="62" t="s">
        <v>17</v>
      </c>
      <c r="P125" s="6" t="s">
        <v>1091</v>
      </c>
    </row>
    <row r="126" spans="1:16" s="24" customFormat="1" x14ac:dyDescent="0.25">
      <c r="A126" s="4" t="s">
        <v>388</v>
      </c>
      <c r="B126" s="4" t="s">
        <v>960</v>
      </c>
      <c r="C126" s="5">
        <v>43335</v>
      </c>
      <c r="D126" s="6" t="s">
        <v>30</v>
      </c>
      <c r="E126" s="6" t="s">
        <v>457</v>
      </c>
      <c r="F126" s="7" t="s">
        <v>459</v>
      </c>
      <c r="G126" s="6" t="s">
        <v>525</v>
      </c>
      <c r="H126" s="6" t="s">
        <v>21</v>
      </c>
      <c r="I126" s="6" t="s">
        <v>16</v>
      </c>
      <c r="J126" s="59">
        <v>311.5</v>
      </c>
      <c r="K126" s="9"/>
      <c r="L126" s="9"/>
      <c r="M126" s="9"/>
      <c r="N126" s="9"/>
      <c r="O126" s="62" t="s">
        <v>17</v>
      </c>
      <c r="P126" s="6" t="s">
        <v>1091</v>
      </c>
    </row>
    <row r="127" spans="1:16" s="24" customFormat="1" x14ac:dyDescent="0.25">
      <c r="A127" s="4" t="s">
        <v>388</v>
      </c>
      <c r="B127" s="4" t="s">
        <v>961</v>
      </c>
      <c r="C127" s="5">
        <v>43335</v>
      </c>
      <c r="D127" s="6" t="s">
        <v>30</v>
      </c>
      <c r="E127" s="6" t="s">
        <v>457</v>
      </c>
      <c r="F127" s="7" t="s">
        <v>459</v>
      </c>
      <c r="G127" s="6" t="s">
        <v>526</v>
      </c>
      <c r="H127" s="6" t="s">
        <v>19</v>
      </c>
      <c r="I127" s="6" t="s">
        <v>16</v>
      </c>
      <c r="J127" s="59">
        <f>2081.6+5607.5</f>
        <v>7689.1</v>
      </c>
      <c r="K127" s="9"/>
      <c r="L127" s="9"/>
      <c r="M127" s="9"/>
      <c r="N127" s="9"/>
      <c r="O127" s="62" t="s">
        <v>17</v>
      </c>
      <c r="P127" s="6" t="s">
        <v>1091</v>
      </c>
    </row>
    <row r="128" spans="1:16" s="24" customFormat="1" x14ac:dyDescent="0.25">
      <c r="A128" s="4" t="s">
        <v>389</v>
      </c>
      <c r="B128" s="4" t="s">
        <v>962</v>
      </c>
      <c r="C128" s="5">
        <v>43335</v>
      </c>
      <c r="D128" s="6" t="s">
        <v>14</v>
      </c>
      <c r="E128" s="6" t="s">
        <v>458</v>
      </c>
      <c r="F128" s="7" t="s">
        <v>460</v>
      </c>
      <c r="G128" s="6" t="s">
        <v>527</v>
      </c>
      <c r="H128" s="6" t="s">
        <v>15</v>
      </c>
      <c r="I128" s="6" t="s">
        <v>23</v>
      </c>
      <c r="J128" s="59">
        <v>147.5</v>
      </c>
      <c r="K128" s="9"/>
      <c r="L128" s="9"/>
      <c r="M128" s="9"/>
      <c r="N128" s="9"/>
      <c r="O128" s="62" t="s">
        <v>17</v>
      </c>
      <c r="P128" s="6" t="s">
        <v>1091</v>
      </c>
    </row>
    <row r="129" spans="1:16" s="24" customFormat="1" x14ac:dyDescent="0.25">
      <c r="A129" s="4" t="s">
        <v>390</v>
      </c>
      <c r="B129" s="4" t="s">
        <v>963</v>
      </c>
      <c r="C129" s="5">
        <v>43336</v>
      </c>
      <c r="D129" s="6" t="s">
        <v>18</v>
      </c>
      <c r="E129" s="6" t="s">
        <v>461</v>
      </c>
      <c r="F129" s="7" t="s">
        <v>463</v>
      </c>
      <c r="G129" s="6" t="s">
        <v>528</v>
      </c>
      <c r="H129" s="6" t="s">
        <v>19</v>
      </c>
      <c r="I129" s="6" t="s">
        <v>16</v>
      </c>
      <c r="J129" s="59">
        <v>268.7</v>
      </c>
      <c r="K129" s="9"/>
      <c r="L129" s="9"/>
      <c r="M129" s="9"/>
      <c r="N129" s="9"/>
      <c r="O129" s="62" t="s">
        <v>17</v>
      </c>
      <c r="P129" s="6" t="s">
        <v>1091</v>
      </c>
    </row>
    <row r="130" spans="1:16" s="24" customFormat="1" x14ac:dyDescent="0.25">
      <c r="A130" s="4" t="s">
        <v>391</v>
      </c>
      <c r="B130" s="4" t="s">
        <v>964</v>
      </c>
      <c r="C130" s="5">
        <v>43336</v>
      </c>
      <c r="D130" s="6" t="s">
        <v>14</v>
      </c>
      <c r="E130" s="6" t="s">
        <v>462</v>
      </c>
      <c r="F130" s="7" t="s">
        <v>464</v>
      </c>
      <c r="G130" s="6" t="s">
        <v>529</v>
      </c>
      <c r="H130" s="6" t="s">
        <v>15</v>
      </c>
      <c r="I130" s="6" t="s">
        <v>16</v>
      </c>
      <c r="J130" s="59">
        <v>186</v>
      </c>
      <c r="K130" s="9"/>
      <c r="L130" s="9"/>
      <c r="M130" s="9"/>
      <c r="N130" s="9"/>
      <c r="O130" s="62" t="s">
        <v>17</v>
      </c>
      <c r="P130" s="6" t="s">
        <v>1091</v>
      </c>
    </row>
    <row r="131" spans="1:16" s="24" customFormat="1" x14ac:dyDescent="0.25">
      <c r="A131" s="4" t="s">
        <v>391</v>
      </c>
      <c r="B131" s="4" t="s">
        <v>965</v>
      </c>
      <c r="C131" s="5">
        <v>43336</v>
      </c>
      <c r="D131" s="6" t="s">
        <v>14</v>
      </c>
      <c r="E131" s="6" t="s">
        <v>462</v>
      </c>
      <c r="F131" s="7" t="s">
        <v>464</v>
      </c>
      <c r="G131" s="6" t="s">
        <v>530</v>
      </c>
      <c r="H131" s="6" t="s">
        <v>15</v>
      </c>
      <c r="I131" s="6" t="s">
        <v>16</v>
      </c>
      <c r="J131" s="59">
        <v>215.5</v>
      </c>
      <c r="K131" s="9"/>
      <c r="L131" s="9"/>
      <c r="M131" s="9"/>
      <c r="N131" s="9"/>
      <c r="O131" s="62" t="s">
        <v>17</v>
      </c>
      <c r="P131" s="6" t="s">
        <v>1091</v>
      </c>
    </row>
    <row r="132" spans="1:16" s="24" customFormat="1" x14ac:dyDescent="0.25">
      <c r="A132" s="6" t="s">
        <v>392</v>
      </c>
      <c r="B132" s="6" t="s">
        <v>966</v>
      </c>
      <c r="C132" s="5">
        <v>42973</v>
      </c>
      <c r="D132" s="6" t="s">
        <v>14</v>
      </c>
      <c r="E132" s="6" t="s">
        <v>465</v>
      </c>
      <c r="F132" s="6" t="s">
        <v>466</v>
      </c>
      <c r="G132" s="6" t="s">
        <v>531</v>
      </c>
      <c r="H132" s="6" t="s">
        <v>15</v>
      </c>
      <c r="I132" s="6" t="s">
        <v>16</v>
      </c>
      <c r="J132" s="59"/>
      <c r="K132" s="9"/>
      <c r="L132" s="9"/>
      <c r="M132" s="9"/>
      <c r="N132" s="9"/>
      <c r="O132" s="62" t="s">
        <v>17</v>
      </c>
      <c r="P132" s="6" t="s">
        <v>1091</v>
      </c>
    </row>
    <row r="133" spans="1:16" s="24" customFormat="1" x14ac:dyDescent="0.25">
      <c r="A133" s="6" t="s">
        <v>393</v>
      </c>
      <c r="B133" s="6" t="s">
        <v>967</v>
      </c>
      <c r="C133" s="5">
        <v>43340</v>
      </c>
      <c r="D133" s="6" t="s">
        <v>30</v>
      </c>
      <c r="E133" s="6" t="s">
        <v>467</v>
      </c>
      <c r="F133" s="6" t="s">
        <v>468</v>
      </c>
      <c r="G133" s="6" t="s">
        <v>532</v>
      </c>
      <c r="H133" s="6" t="s">
        <v>19</v>
      </c>
      <c r="I133" s="6" t="s">
        <v>20</v>
      </c>
      <c r="J133" s="59">
        <f>887.7+212.3+308+150</f>
        <v>1558</v>
      </c>
      <c r="K133" s="9"/>
      <c r="L133" s="9"/>
      <c r="M133" s="9"/>
      <c r="N133" s="9"/>
      <c r="O133" s="62" t="s">
        <v>17</v>
      </c>
      <c r="P133" s="6" t="s">
        <v>1091</v>
      </c>
    </row>
    <row r="134" spans="1:16" s="24" customFormat="1" x14ac:dyDescent="0.25">
      <c r="A134" s="6" t="s">
        <v>394</v>
      </c>
      <c r="B134" s="6" t="s">
        <v>968</v>
      </c>
      <c r="C134" s="5">
        <v>43330</v>
      </c>
      <c r="D134" s="6" t="s">
        <v>14</v>
      </c>
      <c r="E134" s="6" t="s">
        <v>469</v>
      </c>
      <c r="F134" s="6" t="s">
        <v>471</v>
      </c>
      <c r="G134" s="6" t="s">
        <v>533</v>
      </c>
      <c r="H134" s="6" t="s">
        <v>15</v>
      </c>
      <c r="I134" s="6" t="s">
        <v>27</v>
      </c>
      <c r="J134" s="59"/>
      <c r="K134" s="9"/>
      <c r="L134" s="9"/>
      <c r="M134" s="9"/>
      <c r="N134" s="9"/>
      <c r="O134" s="62" t="s">
        <v>17</v>
      </c>
      <c r="P134" s="6" t="s">
        <v>1091</v>
      </c>
    </row>
    <row r="135" spans="1:16" s="24" customFormat="1" x14ac:dyDescent="0.25">
      <c r="A135" s="6" t="s">
        <v>395</v>
      </c>
      <c r="B135" s="6" t="s">
        <v>969</v>
      </c>
      <c r="C135" s="5">
        <v>43340</v>
      </c>
      <c r="D135" s="6" t="s">
        <v>30</v>
      </c>
      <c r="E135" s="6" t="s">
        <v>470</v>
      </c>
      <c r="F135" s="7" t="s">
        <v>472</v>
      </c>
      <c r="G135" s="8" t="s">
        <v>534</v>
      </c>
      <c r="H135" s="6" t="s">
        <v>19</v>
      </c>
      <c r="I135" s="6" t="s">
        <v>32</v>
      </c>
      <c r="J135" s="59"/>
      <c r="K135" s="9"/>
      <c r="L135" s="9"/>
      <c r="M135" s="9"/>
      <c r="N135" s="9"/>
      <c r="O135" s="62" t="s">
        <v>17</v>
      </c>
      <c r="P135" s="6" t="s">
        <v>1091</v>
      </c>
    </row>
    <row r="136" spans="1:16" s="24" customFormat="1" x14ac:dyDescent="0.25">
      <c r="A136" s="6" t="s">
        <v>396</v>
      </c>
      <c r="B136" s="6" t="s">
        <v>970</v>
      </c>
      <c r="C136" s="5">
        <v>43341</v>
      </c>
      <c r="D136" s="6" t="s">
        <v>30</v>
      </c>
      <c r="E136" s="6" t="s">
        <v>473</v>
      </c>
      <c r="F136" s="7" t="s">
        <v>476</v>
      </c>
      <c r="G136" s="8" t="s">
        <v>535</v>
      </c>
      <c r="H136" s="6" t="s">
        <v>19</v>
      </c>
      <c r="I136" s="6" t="s">
        <v>16</v>
      </c>
      <c r="J136" s="59"/>
      <c r="K136" s="9"/>
      <c r="L136" s="9"/>
      <c r="M136" s="9"/>
      <c r="N136" s="9"/>
      <c r="O136" s="62" t="s">
        <v>17</v>
      </c>
      <c r="P136" s="6" t="s">
        <v>1091</v>
      </c>
    </row>
    <row r="137" spans="1:16" s="24" customFormat="1" x14ac:dyDescent="0.25">
      <c r="A137" s="6" t="s">
        <v>397</v>
      </c>
      <c r="B137" s="6" t="s">
        <v>971</v>
      </c>
      <c r="C137" s="5">
        <v>43341</v>
      </c>
      <c r="D137" s="6" t="s">
        <v>14</v>
      </c>
      <c r="E137" s="6" t="s">
        <v>474</v>
      </c>
      <c r="F137" s="7" t="s">
        <v>477</v>
      </c>
      <c r="G137" s="8" t="s">
        <v>536</v>
      </c>
      <c r="H137" s="6" t="s">
        <v>15</v>
      </c>
      <c r="I137" s="6" t="s">
        <v>23</v>
      </c>
      <c r="J137" s="59"/>
      <c r="K137" s="9"/>
      <c r="L137" s="9"/>
      <c r="M137" s="9"/>
      <c r="N137" s="9"/>
      <c r="O137" s="62" t="s">
        <v>17</v>
      </c>
      <c r="P137" s="6" t="s">
        <v>1091</v>
      </c>
    </row>
    <row r="138" spans="1:16" s="24" customFormat="1" x14ac:dyDescent="0.25">
      <c r="A138" s="4" t="s">
        <v>398</v>
      </c>
      <c r="B138" s="4" t="s">
        <v>972</v>
      </c>
      <c r="C138" s="5">
        <v>43341</v>
      </c>
      <c r="D138" s="6" t="s">
        <v>30</v>
      </c>
      <c r="E138" s="6" t="s">
        <v>475</v>
      </c>
      <c r="F138" s="7" t="s">
        <v>478</v>
      </c>
      <c r="G138" s="7" t="s">
        <v>537</v>
      </c>
      <c r="H138" s="6" t="s">
        <v>19</v>
      </c>
      <c r="I138" s="6" t="s">
        <v>31</v>
      </c>
      <c r="J138" s="59">
        <v>197.5</v>
      </c>
      <c r="K138" s="9"/>
      <c r="L138" s="9"/>
      <c r="M138" s="9"/>
      <c r="N138" s="9"/>
      <c r="O138" s="62" t="s">
        <v>17</v>
      </c>
      <c r="P138" s="6" t="s">
        <v>1091</v>
      </c>
    </row>
    <row r="139" spans="1:16" s="24" customFormat="1" x14ac:dyDescent="0.25">
      <c r="A139" s="4" t="s">
        <v>398</v>
      </c>
      <c r="B139" s="4" t="s">
        <v>973</v>
      </c>
      <c r="C139" s="5">
        <v>43341</v>
      </c>
      <c r="D139" s="6" t="s">
        <v>30</v>
      </c>
      <c r="E139" s="6" t="s">
        <v>475</v>
      </c>
      <c r="F139" s="7" t="s">
        <v>478</v>
      </c>
      <c r="G139" s="6" t="s">
        <v>538</v>
      </c>
      <c r="H139" s="6" t="s">
        <v>19</v>
      </c>
      <c r="I139" s="6" t="s">
        <v>31</v>
      </c>
      <c r="J139" s="59">
        <v>205</v>
      </c>
      <c r="K139" s="9"/>
      <c r="L139" s="9"/>
      <c r="M139" s="9"/>
      <c r="N139" s="9"/>
      <c r="O139" s="62" t="s">
        <v>17</v>
      </c>
      <c r="P139" s="6" t="s">
        <v>1091</v>
      </c>
    </row>
    <row r="140" spans="1:16" s="24" customFormat="1" x14ac:dyDescent="0.25">
      <c r="A140" s="4" t="s">
        <v>398</v>
      </c>
      <c r="B140" s="4" t="s">
        <v>974</v>
      </c>
      <c r="C140" s="5">
        <v>43341</v>
      </c>
      <c r="D140" s="6" t="s">
        <v>30</v>
      </c>
      <c r="E140" s="6" t="s">
        <v>475</v>
      </c>
      <c r="F140" s="7" t="s">
        <v>478</v>
      </c>
      <c r="G140" s="8" t="s">
        <v>539</v>
      </c>
      <c r="H140" s="6" t="s">
        <v>19</v>
      </c>
      <c r="I140" s="6" t="s">
        <v>31</v>
      </c>
      <c r="J140" s="59"/>
      <c r="K140" s="9"/>
      <c r="L140" s="9"/>
      <c r="M140" s="9"/>
      <c r="N140" s="9"/>
      <c r="O140" s="62" t="s">
        <v>17</v>
      </c>
      <c r="P140" s="6" t="s">
        <v>1091</v>
      </c>
    </row>
    <row r="141" spans="1:16" s="24" customFormat="1" x14ac:dyDescent="0.25">
      <c r="A141" s="4" t="s">
        <v>399</v>
      </c>
      <c r="B141" s="4" t="s">
        <v>975</v>
      </c>
      <c r="C141" s="5">
        <v>43342</v>
      </c>
      <c r="D141" s="6" t="s">
        <v>30</v>
      </c>
      <c r="E141" s="6" t="s">
        <v>479</v>
      </c>
      <c r="F141" s="7" t="s">
        <v>480</v>
      </c>
      <c r="G141" s="6" t="s">
        <v>540</v>
      </c>
      <c r="H141" s="6" t="s">
        <v>21</v>
      </c>
      <c r="I141" s="6" t="s">
        <v>24</v>
      </c>
      <c r="J141" s="59"/>
      <c r="K141" s="9"/>
      <c r="L141" s="9"/>
      <c r="M141" s="9"/>
      <c r="N141" s="9"/>
      <c r="O141" s="62" t="s">
        <v>17</v>
      </c>
      <c r="P141" s="6" t="s">
        <v>1091</v>
      </c>
    </row>
    <row r="142" spans="1:16" s="24" customFormat="1" x14ac:dyDescent="0.25">
      <c r="A142" s="4" t="s">
        <v>399</v>
      </c>
      <c r="B142" s="4" t="s">
        <v>976</v>
      </c>
      <c r="C142" s="5">
        <v>43342</v>
      </c>
      <c r="D142" s="6" t="s">
        <v>30</v>
      </c>
      <c r="E142" s="6" t="s">
        <v>479</v>
      </c>
      <c r="F142" s="7" t="s">
        <v>480</v>
      </c>
      <c r="G142" s="6" t="s">
        <v>541</v>
      </c>
      <c r="H142" s="6" t="s">
        <v>19</v>
      </c>
      <c r="I142" s="6" t="s">
        <v>24</v>
      </c>
      <c r="J142" s="59">
        <v>277.60000000000002</v>
      </c>
      <c r="K142" s="9"/>
      <c r="L142" s="9"/>
      <c r="M142" s="9"/>
      <c r="N142" s="9"/>
      <c r="O142" s="62" t="s">
        <v>17</v>
      </c>
      <c r="P142" s="6" t="s">
        <v>1091</v>
      </c>
    </row>
    <row r="143" spans="1:16" s="24" customFormat="1" x14ac:dyDescent="0.25">
      <c r="A143" s="4" t="s">
        <v>399</v>
      </c>
      <c r="B143" s="4" t="s">
        <v>977</v>
      </c>
      <c r="C143" s="5">
        <v>43342</v>
      </c>
      <c r="D143" s="6" t="s">
        <v>30</v>
      </c>
      <c r="E143" s="6" t="s">
        <v>479</v>
      </c>
      <c r="F143" s="7" t="s">
        <v>480</v>
      </c>
      <c r="G143" s="6" t="s">
        <v>542</v>
      </c>
      <c r="H143" s="6" t="s">
        <v>19</v>
      </c>
      <c r="I143" s="6" t="s">
        <v>24</v>
      </c>
      <c r="J143" s="59">
        <v>377</v>
      </c>
      <c r="K143" s="9"/>
      <c r="L143" s="9"/>
      <c r="M143" s="9"/>
      <c r="N143" s="9"/>
      <c r="O143" s="62" t="s">
        <v>17</v>
      </c>
      <c r="P143" s="6" t="s">
        <v>1091</v>
      </c>
    </row>
    <row r="144" spans="1:16" s="24" customFormat="1" x14ac:dyDescent="0.25">
      <c r="A144" s="4" t="s">
        <v>400</v>
      </c>
      <c r="B144" s="4" t="s">
        <v>978</v>
      </c>
      <c r="C144" s="5">
        <v>43342</v>
      </c>
      <c r="D144" s="6" t="s">
        <v>34</v>
      </c>
      <c r="E144" s="6" t="s">
        <v>152</v>
      </c>
      <c r="F144" s="7" t="s">
        <v>204</v>
      </c>
      <c r="G144" s="6" t="s">
        <v>543</v>
      </c>
      <c r="H144" s="6" t="s">
        <v>19</v>
      </c>
      <c r="I144" s="6" t="s">
        <v>24</v>
      </c>
      <c r="J144" s="59">
        <v>697.5</v>
      </c>
      <c r="K144" s="9"/>
      <c r="L144" s="9"/>
      <c r="M144" s="9"/>
      <c r="N144" s="9"/>
      <c r="O144" s="62" t="s">
        <v>17</v>
      </c>
      <c r="P144" s="6" t="s">
        <v>1091</v>
      </c>
    </row>
    <row r="145" spans="1:16" s="17" customFormat="1" x14ac:dyDescent="0.25">
      <c r="A145" s="18" t="s">
        <v>401</v>
      </c>
      <c r="B145" s="18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</row>
    <row r="146" spans="1:16" s="24" customFormat="1" x14ac:dyDescent="0.25">
      <c r="A146" s="4" t="s">
        <v>601</v>
      </c>
      <c r="B146" s="4" t="s">
        <v>979</v>
      </c>
      <c r="C146" s="5">
        <v>43344</v>
      </c>
      <c r="D146" s="6" t="s">
        <v>14</v>
      </c>
      <c r="E146" s="6" t="s">
        <v>643</v>
      </c>
      <c r="F146" s="7" t="s">
        <v>644</v>
      </c>
      <c r="G146" s="8" t="s">
        <v>727</v>
      </c>
      <c r="H146" s="6" t="s">
        <v>15</v>
      </c>
      <c r="I146" s="6" t="s">
        <v>32</v>
      </c>
      <c r="J146" s="59">
        <v>198.92</v>
      </c>
      <c r="K146" s="9"/>
      <c r="L146" s="9"/>
      <c r="M146" s="9"/>
      <c r="N146" s="9"/>
      <c r="O146" s="62" t="s">
        <v>17</v>
      </c>
      <c r="P146" s="6" t="s">
        <v>1091</v>
      </c>
    </row>
    <row r="147" spans="1:16" s="24" customFormat="1" x14ac:dyDescent="0.25">
      <c r="A147" s="4" t="s">
        <v>602</v>
      </c>
      <c r="B147" s="4" t="s">
        <v>980</v>
      </c>
      <c r="C147" s="5">
        <v>43346</v>
      </c>
      <c r="D147" s="6" t="s">
        <v>30</v>
      </c>
      <c r="E147" s="6" t="s">
        <v>645</v>
      </c>
      <c r="F147" s="7" t="s">
        <v>646</v>
      </c>
      <c r="G147" s="8" t="s">
        <v>728</v>
      </c>
      <c r="H147" s="6" t="s">
        <v>19</v>
      </c>
      <c r="I147" s="6" t="s">
        <v>32</v>
      </c>
      <c r="J147" s="59">
        <v>181</v>
      </c>
      <c r="K147" s="9"/>
      <c r="L147" s="9"/>
      <c r="M147" s="9"/>
      <c r="N147" s="9"/>
      <c r="O147" s="62" t="s">
        <v>17</v>
      </c>
      <c r="P147" s="6" t="s">
        <v>1091</v>
      </c>
    </row>
    <row r="148" spans="1:16" s="24" customFormat="1" x14ac:dyDescent="0.25">
      <c r="A148" s="4" t="s">
        <v>602</v>
      </c>
      <c r="B148" s="4" t="s">
        <v>981</v>
      </c>
      <c r="C148" s="5">
        <v>43346</v>
      </c>
      <c r="D148" s="6" t="s">
        <v>30</v>
      </c>
      <c r="E148" s="6" t="s">
        <v>645</v>
      </c>
      <c r="F148" s="7" t="s">
        <v>646</v>
      </c>
      <c r="G148" s="6" t="s">
        <v>729</v>
      </c>
      <c r="H148" s="6" t="s">
        <v>21</v>
      </c>
      <c r="I148" s="6" t="s">
        <v>32</v>
      </c>
      <c r="J148" s="59">
        <f>354+9.36</f>
        <v>363.36</v>
      </c>
      <c r="K148" s="9"/>
      <c r="L148" s="9"/>
      <c r="M148" s="9"/>
      <c r="N148" s="9"/>
      <c r="O148" s="62" t="s">
        <v>17</v>
      </c>
      <c r="P148" s="6" t="s">
        <v>1091</v>
      </c>
    </row>
    <row r="149" spans="1:16" s="24" customFormat="1" x14ac:dyDescent="0.25">
      <c r="A149" s="4" t="s">
        <v>603</v>
      </c>
      <c r="B149" s="4" t="s">
        <v>982</v>
      </c>
      <c r="C149" s="5">
        <v>43346</v>
      </c>
      <c r="D149" s="6" t="s">
        <v>30</v>
      </c>
      <c r="E149" s="6" t="s">
        <v>43</v>
      </c>
      <c r="F149" s="7" t="s">
        <v>647</v>
      </c>
      <c r="G149" s="8" t="s">
        <v>730</v>
      </c>
      <c r="H149" s="6" t="s">
        <v>19</v>
      </c>
      <c r="I149" s="6" t="s">
        <v>26</v>
      </c>
      <c r="J149" s="59">
        <v>769.4</v>
      </c>
      <c r="K149" s="9"/>
      <c r="L149" s="9"/>
      <c r="M149" s="9"/>
      <c r="N149" s="9"/>
      <c r="O149" s="62" t="s">
        <v>17</v>
      </c>
      <c r="P149" s="6" t="s">
        <v>1091</v>
      </c>
    </row>
    <row r="150" spans="1:16" s="24" customFormat="1" x14ac:dyDescent="0.25">
      <c r="A150" s="4" t="s">
        <v>604</v>
      </c>
      <c r="B150" s="4" t="s">
        <v>983</v>
      </c>
      <c r="C150" s="5">
        <v>43348</v>
      </c>
      <c r="D150" s="6" t="s">
        <v>30</v>
      </c>
      <c r="E150" s="6" t="s">
        <v>648</v>
      </c>
      <c r="F150" s="7" t="s">
        <v>649</v>
      </c>
      <c r="G150" s="6" t="s">
        <v>731</v>
      </c>
      <c r="H150" s="6" t="s">
        <v>19</v>
      </c>
      <c r="I150" s="6" t="s">
        <v>726</v>
      </c>
      <c r="J150" s="59">
        <v>424</v>
      </c>
      <c r="K150" s="9"/>
      <c r="L150" s="9"/>
      <c r="M150" s="9"/>
      <c r="N150" s="9"/>
      <c r="O150" s="62" t="s">
        <v>17</v>
      </c>
      <c r="P150" s="6" t="s">
        <v>1091</v>
      </c>
    </row>
    <row r="151" spans="1:16" s="24" customFormat="1" x14ac:dyDescent="0.25">
      <c r="A151" s="4" t="s">
        <v>604</v>
      </c>
      <c r="B151" s="4" t="s">
        <v>984</v>
      </c>
      <c r="C151" s="5">
        <v>43348</v>
      </c>
      <c r="D151" s="6" t="s">
        <v>30</v>
      </c>
      <c r="E151" s="6" t="s">
        <v>648</v>
      </c>
      <c r="F151" s="7" t="s">
        <v>649</v>
      </c>
      <c r="G151" s="6" t="s">
        <v>732</v>
      </c>
      <c r="H151" s="6" t="s">
        <v>21</v>
      </c>
      <c r="I151" s="6" t="s">
        <v>726</v>
      </c>
      <c r="J151" s="59">
        <v>403</v>
      </c>
      <c r="K151" s="9"/>
      <c r="L151" s="9"/>
      <c r="M151" s="9"/>
      <c r="N151" s="9"/>
      <c r="O151" s="62" t="s">
        <v>17</v>
      </c>
      <c r="P151" s="6" t="s">
        <v>1091</v>
      </c>
    </row>
    <row r="152" spans="1:16" s="24" customFormat="1" x14ac:dyDescent="0.25">
      <c r="A152" s="4" t="s">
        <v>604</v>
      </c>
      <c r="B152" s="4" t="s">
        <v>985</v>
      </c>
      <c r="C152" s="5">
        <v>43348</v>
      </c>
      <c r="D152" s="6" t="s">
        <v>30</v>
      </c>
      <c r="E152" s="6" t="s">
        <v>648</v>
      </c>
      <c r="F152" s="7" t="s">
        <v>649</v>
      </c>
      <c r="G152" s="6" t="s">
        <v>733</v>
      </c>
      <c r="H152" s="6" t="s">
        <v>19</v>
      </c>
      <c r="I152" s="6" t="s">
        <v>726</v>
      </c>
      <c r="J152" s="59">
        <v>414</v>
      </c>
      <c r="K152" s="9"/>
      <c r="L152" s="9"/>
      <c r="M152" s="9"/>
      <c r="N152" s="9"/>
      <c r="O152" s="62" t="s">
        <v>17</v>
      </c>
      <c r="P152" s="6" t="s">
        <v>1091</v>
      </c>
    </row>
    <row r="153" spans="1:16" s="24" customFormat="1" x14ac:dyDescent="0.25">
      <c r="A153" s="4" t="s">
        <v>605</v>
      </c>
      <c r="B153" s="4" t="s">
        <v>986</v>
      </c>
      <c r="C153" s="5">
        <v>43349</v>
      </c>
      <c r="D153" s="6" t="s">
        <v>30</v>
      </c>
      <c r="E153" s="6" t="s">
        <v>650</v>
      </c>
      <c r="F153" s="7" t="s">
        <v>652</v>
      </c>
      <c r="G153" s="6" t="s">
        <v>734</v>
      </c>
      <c r="H153" s="6" t="s">
        <v>21</v>
      </c>
      <c r="I153" s="6" t="s">
        <v>23</v>
      </c>
      <c r="J153" s="59">
        <v>575</v>
      </c>
      <c r="K153" s="9"/>
      <c r="L153" s="9"/>
      <c r="M153" s="9"/>
      <c r="N153" s="9"/>
      <c r="O153" s="62" t="s">
        <v>17</v>
      </c>
      <c r="P153" s="6" t="s">
        <v>1091</v>
      </c>
    </row>
    <row r="154" spans="1:16" s="24" customFormat="1" x14ac:dyDescent="0.25">
      <c r="A154" s="4" t="s">
        <v>606</v>
      </c>
      <c r="B154" s="4" t="s">
        <v>987</v>
      </c>
      <c r="C154" s="5">
        <v>43350</v>
      </c>
      <c r="D154" s="6" t="s">
        <v>30</v>
      </c>
      <c r="E154" s="6" t="s">
        <v>651</v>
      </c>
      <c r="F154" s="7" t="s">
        <v>653</v>
      </c>
      <c r="G154" s="6" t="s">
        <v>735</v>
      </c>
      <c r="H154" s="6" t="s">
        <v>21</v>
      </c>
      <c r="I154" s="6" t="s">
        <v>20</v>
      </c>
      <c r="J154" s="59">
        <v>168</v>
      </c>
      <c r="K154" s="9"/>
      <c r="L154" s="9"/>
      <c r="M154" s="9"/>
      <c r="N154" s="9"/>
      <c r="O154" s="62" t="s">
        <v>17</v>
      </c>
      <c r="P154" s="6" t="s">
        <v>1091</v>
      </c>
    </row>
    <row r="155" spans="1:16" s="24" customFormat="1" x14ac:dyDescent="0.25">
      <c r="A155" s="4" t="s">
        <v>607</v>
      </c>
      <c r="B155" s="4" t="s">
        <v>988</v>
      </c>
      <c r="C155" s="5">
        <v>43350</v>
      </c>
      <c r="D155" s="6" t="s">
        <v>28</v>
      </c>
      <c r="E155" s="6" t="s">
        <v>654</v>
      </c>
      <c r="F155" s="7" t="s">
        <v>655</v>
      </c>
      <c r="G155" s="8" t="s">
        <v>736</v>
      </c>
      <c r="H155" s="6" t="s">
        <v>19</v>
      </c>
      <c r="I155" s="6" t="s">
        <v>24</v>
      </c>
      <c r="J155" s="59">
        <v>213</v>
      </c>
      <c r="K155" s="9"/>
      <c r="L155" s="9"/>
      <c r="M155" s="9"/>
      <c r="N155" s="9"/>
      <c r="O155" s="62" t="s">
        <v>17</v>
      </c>
      <c r="P155" s="6" t="s">
        <v>1091</v>
      </c>
    </row>
    <row r="156" spans="1:16" s="24" customFormat="1" x14ac:dyDescent="0.25">
      <c r="A156" s="4" t="s">
        <v>607</v>
      </c>
      <c r="B156" s="4" t="s">
        <v>988</v>
      </c>
      <c r="C156" s="5">
        <v>43350</v>
      </c>
      <c r="D156" s="6" t="s">
        <v>28</v>
      </c>
      <c r="E156" s="6" t="s">
        <v>654</v>
      </c>
      <c r="F156" s="7" t="s">
        <v>655</v>
      </c>
      <c r="G156" s="6" t="s">
        <v>737</v>
      </c>
      <c r="H156" s="6" t="s">
        <v>19</v>
      </c>
      <c r="I156" s="6" t="s">
        <v>24</v>
      </c>
      <c r="J156" s="59">
        <v>202</v>
      </c>
      <c r="K156" s="9"/>
      <c r="L156" s="9"/>
      <c r="M156" s="9"/>
      <c r="N156" s="9"/>
      <c r="O156" s="62" t="s">
        <v>17</v>
      </c>
      <c r="P156" s="6" t="s">
        <v>1091</v>
      </c>
    </row>
    <row r="157" spans="1:16" s="24" customFormat="1" x14ac:dyDescent="0.25">
      <c r="A157" s="4" t="s">
        <v>608</v>
      </c>
      <c r="B157" s="4" t="s">
        <v>989</v>
      </c>
      <c r="C157" s="5">
        <v>43351</v>
      </c>
      <c r="D157" s="6" t="s">
        <v>30</v>
      </c>
      <c r="E157" s="6" t="s">
        <v>656</v>
      </c>
      <c r="F157" s="7" t="s">
        <v>660</v>
      </c>
      <c r="G157" s="6" t="s">
        <v>738</v>
      </c>
      <c r="H157" s="6" t="s">
        <v>19</v>
      </c>
      <c r="I157" s="6" t="s">
        <v>27</v>
      </c>
      <c r="J157" s="59">
        <f>1210+3200+407.6</f>
        <v>4817.6000000000004</v>
      </c>
      <c r="K157" s="9"/>
      <c r="L157" s="9"/>
      <c r="M157" s="9"/>
      <c r="N157" s="9"/>
      <c r="O157" s="62" t="s">
        <v>17</v>
      </c>
      <c r="P157" s="6" t="s">
        <v>1091</v>
      </c>
    </row>
    <row r="158" spans="1:16" s="24" customFormat="1" x14ac:dyDescent="0.25">
      <c r="A158" s="4" t="s">
        <v>608</v>
      </c>
      <c r="B158" s="4" t="s">
        <v>990</v>
      </c>
      <c r="C158" s="5">
        <v>43351</v>
      </c>
      <c r="D158" s="6" t="s">
        <v>30</v>
      </c>
      <c r="E158" s="6" t="s">
        <v>656</v>
      </c>
      <c r="F158" s="7" t="s">
        <v>660</v>
      </c>
      <c r="G158" s="8" t="s">
        <v>739</v>
      </c>
      <c r="H158" s="6" t="s">
        <v>21</v>
      </c>
      <c r="I158" s="6" t="s">
        <v>27</v>
      </c>
      <c r="J158" s="59">
        <v>229</v>
      </c>
      <c r="K158" s="9"/>
      <c r="L158" s="9"/>
      <c r="M158" s="9"/>
      <c r="N158" s="9"/>
      <c r="O158" s="62" t="s">
        <v>17</v>
      </c>
      <c r="P158" s="6" t="s">
        <v>1091</v>
      </c>
    </row>
    <row r="159" spans="1:16" s="24" customFormat="1" x14ac:dyDescent="0.25">
      <c r="A159" s="4" t="s">
        <v>609</v>
      </c>
      <c r="B159" s="4" t="s">
        <v>991</v>
      </c>
      <c r="C159" s="5">
        <v>43352</v>
      </c>
      <c r="D159" s="6" t="s">
        <v>30</v>
      </c>
      <c r="E159" s="6" t="s">
        <v>657</v>
      </c>
      <c r="F159" s="7" t="s">
        <v>661</v>
      </c>
      <c r="G159" s="7" t="s">
        <v>740</v>
      </c>
      <c r="H159" s="6" t="s">
        <v>21</v>
      </c>
      <c r="I159" s="6" t="s">
        <v>32</v>
      </c>
      <c r="J159" s="59"/>
      <c r="K159" s="9"/>
      <c r="L159" s="9"/>
      <c r="M159" s="9"/>
      <c r="N159" s="9"/>
      <c r="O159" s="62" t="s">
        <v>17</v>
      </c>
      <c r="P159" s="6" t="s">
        <v>1091</v>
      </c>
    </row>
    <row r="160" spans="1:16" s="24" customFormat="1" x14ac:dyDescent="0.25">
      <c r="A160" s="4" t="s">
        <v>609</v>
      </c>
      <c r="B160" s="4" t="s">
        <v>992</v>
      </c>
      <c r="C160" s="5">
        <v>43352</v>
      </c>
      <c r="D160" s="6" t="s">
        <v>30</v>
      </c>
      <c r="E160" s="6" t="s">
        <v>657</v>
      </c>
      <c r="F160" s="7" t="s">
        <v>661</v>
      </c>
      <c r="G160" s="6" t="s">
        <v>741</v>
      </c>
      <c r="H160" s="6" t="s">
        <v>19</v>
      </c>
      <c r="I160" s="6" t="s">
        <v>32</v>
      </c>
      <c r="J160" s="59"/>
      <c r="K160" s="9"/>
      <c r="L160" s="9"/>
      <c r="M160" s="9"/>
      <c r="N160" s="9"/>
      <c r="O160" s="62" t="s">
        <v>17</v>
      </c>
      <c r="P160" s="6" t="s">
        <v>1091</v>
      </c>
    </row>
    <row r="161" spans="1:16" s="24" customFormat="1" x14ac:dyDescent="0.25">
      <c r="A161" s="4" t="s">
        <v>610</v>
      </c>
      <c r="B161" s="4" t="s">
        <v>993</v>
      </c>
      <c r="C161" s="5">
        <v>43352</v>
      </c>
      <c r="D161" s="6" t="s">
        <v>30</v>
      </c>
      <c r="E161" s="6" t="s">
        <v>658</v>
      </c>
      <c r="F161" s="7" t="s">
        <v>662</v>
      </c>
      <c r="G161" s="7" t="s">
        <v>742</v>
      </c>
      <c r="H161" s="6" t="s">
        <v>21</v>
      </c>
      <c r="I161" s="6" t="s">
        <v>24</v>
      </c>
      <c r="J161" s="59">
        <v>197</v>
      </c>
      <c r="K161" s="9"/>
      <c r="L161" s="9"/>
      <c r="M161" s="9"/>
      <c r="N161" s="9"/>
      <c r="O161" s="62" t="s">
        <v>17</v>
      </c>
      <c r="P161" s="6" t="s">
        <v>1091</v>
      </c>
    </row>
    <row r="162" spans="1:16" s="24" customFormat="1" x14ac:dyDescent="0.25">
      <c r="A162" s="4" t="s">
        <v>611</v>
      </c>
      <c r="B162" s="4" t="s">
        <v>994</v>
      </c>
      <c r="C162" s="5">
        <v>43352</v>
      </c>
      <c r="D162" s="6" t="s">
        <v>30</v>
      </c>
      <c r="E162" s="6" t="s">
        <v>659</v>
      </c>
      <c r="F162" s="7" t="s">
        <v>663</v>
      </c>
      <c r="G162" s="6" t="s">
        <v>743</v>
      </c>
      <c r="H162" s="6" t="s">
        <v>21</v>
      </c>
      <c r="I162" s="6" t="s">
        <v>20</v>
      </c>
      <c r="J162" s="59">
        <v>193</v>
      </c>
      <c r="K162" s="9"/>
      <c r="L162" s="9"/>
      <c r="M162" s="9"/>
      <c r="N162" s="9"/>
      <c r="O162" s="62" t="s">
        <v>17</v>
      </c>
      <c r="P162" s="6" t="s">
        <v>1091</v>
      </c>
    </row>
    <row r="163" spans="1:16" s="24" customFormat="1" x14ac:dyDescent="0.25">
      <c r="A163" s="4" t="s">
        <v>611</v>
      </c>
      <c r="B163" s="4" t="s">
        <v>995</v>
      </c>
      <c r="C163" s="5">
        <v>43352</v>
      </c>
      <c r="D163" s="6" t="s">
        <v>30</v>
      </c>
      <c r="E163" s="6" t="s">
        <v>659</v>
      </c>
      <c r="F163" s="7" t="s">
        <v>663</v>
      </c>
      <c r="G163" s="6" t="s">
        <v>744</v>
      </c>
      <c r="H163" s="6" t="s">
        <v>19</v>
      </c>
      <c r="I163" s="6" t="s">
        <v>20</v>
      </c>
      <c r="J163" s="59">
        <v>203</v>
      </c>
      <c r="K163" s="9"/>
      <c r="L163" s="9"/>
      <c r="M163" s="9"/>
      <c r="N163" s="9"/>
      <c r="O163" s="62" t="s">
        <v>17</v>
      </c>
      <c r="P163" s="6" t="s">
        <v>1091</v>
      </c>
    </row>
    <row r="164" spans="1:16" s="24" customFormat="1" x14ac:dyDescent="0.25">
      <c r="A164" s="4" t="s">
        <v>612</v>
      </c>
      <c r="B164" s="4" t="s">
        <v>996</v>
      </c>
      <c r="C164" s="5">
        <v>43353</v>
      </c>
      <c r="D164" s="6" t="s">
        <v>30</v>
      </c>
      <c r="E164" s="6" t="s">
        <v>664</v>
      </c>
      <c r="F164" s="7" t="s">
        <v>668</v>
      </c>
      <c r="G164" s="6" t="s">
        <v>745</v>
      </c>
      <c r="H164" s="6" t="s">
        <v>21</v>
      </c>
      <c r="I164" s="6" t="s">
        <v>27</v>
      </c>
      <c r="J164" s="59">
        <v>209.5</v>
      </c>
      <c r="K164" s="9"/>
      <c r="L164" s="9"/>
      <c r="M164" s="9"/>
      <c r="N164" s="9"/>
      <c r="O164" s="62" t="s">
        <v>17</v>
      </c>
      <c r="P164" s="6" t="s">
        <v>1091</v>
      </c>
    </row>
    <row r="165" spans="1:16" s="24" customFormat="1" x14ac:dyDescent="0.25">
      <c r="A165" s="4" t="s">
        <v>613</v>
      </c>
      <c r="B165" s="4" t="s">
        <v>997</v>
      </c>
      <c r="C165" s="5">
        <v>43351</v>
      </c>
      <c r="D165" s="6" t="s">
        <v>28</v>
      </c>
      <c r="E165" s="6" t="s">
        <v>665</v>
      </c>
      <c r="F165" s="7" t="s">
        <v>669</v>
      </c>
      <c r="G165" s="6" t="s">
        <v>746</v>
      </c>
      <c r="H165" s="6" t="s">
        <v>19</v>
      </c>
      <c r="I165" s="6" t="s">
        <v>20</v>
      </c>
      <c r="J165" s="59">
        <f>2788+503.92</f>
        <v>3291.92</v>
      </c>
      <c r="K165" s="9"/>
      <c r="L165" s="9"/>
      <c r="M165" s="9"/>
      <c r="N165" s="9"/>
      <c r="O165" s="62" t="s">
        <v>17</v>
      </c>
      <c r="P165" s="6" t="s">
        <v>1091</v>
      </c>
    </row>
    <row r="166" spans="1:16" s="24" customFormat="1" x14ac:dyDescent="0.25">
      <c r="A166" s="4" t="s">
        <v>614</v>
      </c>
      <c r="B166" s="4" t="s">
        <v>998</v>
      </c>
      <c r="C166" s="5">
        <v>43353</v>
      </c>
      <c r="D166" s="6" t="s">
        <v>30</v>
      </c>
      <c r="E166" s="6" t="s">
        <v>666</v>
      </c>
      <c r="F166" s="7" t="s">
        <v>670</v>
      </c>
      <c r="G166" s="6" t="s">
        <v>747</v>
      </c>
      <c r="H166" s="6" t="s">
        <v>21</v>
      </c>
      <c r="I166" s="6" t="s">
        <v>16</v>
      </c>
      <c r="J166" s="59">
        <v>1745.5</v>
      </c>
      <c r="K166" s="9"/>
      <c r="L166" s="9"/>
      <c r="M166" s="9"/>
      <c r="N166" s="9"/>
      <c r="O166" s="62" t="s">
        <v>17</v>
      </c>
      <c r="P166" s="6" t="s">
        <v>1091</v>
      </c>
    </row>
    <row r="167" spans="1:16" s="24" customFormat="1" x14ac:dyDescent="0.25">
      <c r="A167" s="4" t="s">
        <v>615</v>
      </c>
      <c r="B167" s="4" t="s">
        <v>999</v>
      </c>
      <c r="C167" s="5">
        <v>43354</v>
      </c>
      <c r="D167" s="6" t="s">
        <v>18</v>
      </c>
      <c r="E167" s="6" t="s">
        <v>667</v>
      </c>
      <c r="F167" s="7" t="s">
        <v>671</v>
      </c>
      <c r="G167" s="8" t="s">
        <v>748</v>
      </c>
      <c r="H167" s="6" t="s">
        <v>21</v>
      </c>
      <c r="I167" s="6" t="s">
        <v>20</v>
      </c>
      <c r="J167" s="59">
        <v>232</v>
      </c>
      <c r="K167" s="9"/>
      <c r="L167" s="9"/>
      <c r="M167" s="9"/>
      <c r="N167" s="9"/>
      <c r="O167" s="62" t="s">
        <v>17</v>
      </c>
      <c r="P167" s="6" t="s">
        <v>1091</v>
      </c>
    </row>
    <row r="168" spans="1:16" s="24" customFormat="1" x14ac:dyDescent="0.25">
      <c r="A168" s="4" t="s">
        <v>616</v>
      </c>
      <c r="B168" s="4" t="s">
        <v>1000</v>
      </c>
      <c r="C168" s="5">
        <v>43355</v>
      </c>
      <c r="D168" s="6" t="s">
        <v>14</v>
      </c>
      <c r="E168" s="6" t="s">
        <v>672</v>
      </c>
      <c r="F168" s="7" t="s">
        <v>674</v>
      </c>
      <c r="G168" s="6" t="s">
        <v>749</v>
      </c>
      <c r="H168" s="6" t="s">
        <v>15</v>
      </c>
      <c r="I168" s="6" t="s">
        <v>20</v>
      </c>
      <c r="J168" s="59">
        <v>259</v>
      </c>
      <c r="K168" s="9"/>
      <c r="L168" s="9"/>
      <c r="M168" s="9"/>
      <c r="N168" s="9"/>
      <c r="O168" s="62" t="s">
        <v>17</v>
      </c>
      <c r="P168" s="6" t="s">
        <v>1091</v>
      </c>
    </row>
    <row r="169" spans="1:16" s="24" customFormat="1" ht="12.75" x14ac:dyDescent="0.2">
      <c r="A169" s="4" t="s">
        <v>617</v>
      </c>
      <c r="B169" s="4" t="s">
        <v>1001</v>
      </c>
      <c r="C169" s="5">
        <v>43355</v>
      </c>
      <c r="D169" s="6" t="s">
        <v>30</v>
      </c>
      <c r="E169" s="6" t="s">
        <v>673</v>
      </c>
      <c r="F169" s="7" t="s">
        <v>675</v>
      </c>
      <c r="G169" s="6" t="s">
        <v>750</v>
      </c>
      <c r="H169" s="6" t="s">
        <v>19</v>
      </c>
      <c r="I169" s="6" t="s">
        <v>32</v>
      </c>
      <c r="J169" s="9"/>
      <c r="K169" s="9"/>
      <c r="L169" s="9"/>
      <c r="M169" s="9"/>
      <c r="N169" s="9"/>
      <c r="O169" s="62" t="s">
        <v>17</v>
      </c>
      <c r="P169" s="6" t="s">
        <v>1091</v>
      </c>
    </row>
    <row r="170" spans="1:16" s="24" customFormat="1" ht="12.75" x14ac:dyDescent="0.2">
      <c r="A170" s="4" t="s">
        <v>617</v>
      </c>
      <c r="B170" s="4" t="s">
        <v>1002</v>
      </c>
      <c r="C170" s="5">
        <v>43355</v>
      </c>
      <c r="D170" s="6" t="s">
        <v>30</v>
      </c>
      <c r="E170" s="6" t="s">
        <v>673</v>
      </c>
      <c r="F170" s="7" t="s">
        <v>675</v>
      </c>
      <c r="G170" s="6" t="s">
        <v>751</v>
      </c>
      <c r="H170" s="6" t="s">
        <v>19</v>
      </c>
      <c r="I170" s="6" t="s">
        <v>32</v>
      </c>
      <c r="J170" s="9"/>
      <c r="K170" s="9"/>
      <c r="L170" s="9"/>
      <c r="M170" s="9"/>
      <c r="N170" s="9"/>
      <c r="O170" s="62" t="s">
        <v>17</v>
      </c>
      <c r="P170" s="6" t="s">
        <v>1091</v>
      </c>
    </row>
    <row r="171" spans="1:16" s="24" customFormat="1" x14ac:dyDescent="0.25">
      <c r="A171" s="4" t="s">
        <v>618</v>
      </c>
      <c r="B171" s="4" t="s">
        <v>1003</v>
      </c>
      <c r="C171" s="5">
        <v>43356</v>
      </c>
      <c r="D171" s="6" t="s">
        <v>30</v>
      </c>
      <c r="E171" s="6" t="s">
        <v>676</v>
      </c>
      <c r="F171" s="7" t="s">
        <v>678</v>
      </c>
      <c r="G171" s="6" t="s">
        <v>752</v>
      </c>
      <c r="H171" s="6" t="s">
        <v>21</v>
      </c>
      <c r="I171" s="6" t="s">
        <v>20</v>
      </c>
      <c r="J171" s="59">
        <v>231.5</v>
      </c>
      <c r="K171" s="9"/>
      <c r="L171" s="9"/>
      <c r="M171" s="9"/>
      <c r="N171" s="9"/>
      <c r="O171" s="62" t="s">
        <v>17</v>
      </c>
      <c r="P171" s="6" t="s">
        <v>1091</v>
      </c>
    </row>
    <row r="172" spans="1:16" s="24" customFormat="1" x14ac:dyDescent="0.25">
      <c r="A172" s="4" t="s">
        <v>618</v>
      </c>
      <c r="B172" s="4" t="s">
        <v>1004</v>
      </c>
      <c r="C172" s="5">
        <v>43356</v>
      </c>
      <c r="D172" s="6" t="s">
        <v>30</v>
      </c>
      <c r="E172" s="6" t="s">
        <v>677</v>
      </c>
      <c r="F172" s="7" t="s">
        <v>679</v>
      </c>
      <c r="G172" s="8" t="s">
        <v>753</v>
      </c>
      <c r="H172" s="6" t="s">
        <v>21</v>
      </c>
      <c r="I172" s="6" t="s">
        <v>216</v>
      </c>
      <c r="J172" s="59">
        <v>496.9</v>
      </c>
      <c r="K172" s="9"/>
      <c r="L172" s="9"/>
      <c r="M172" s="9"/>
      <c r="N172" s="9"/>
      <c r="O172" s="62" t="s">
        <v>17</v>
      </c>
      <c r="P172" s="6" t="s">
        <v>1091</v>
      </c>
    </row>
    <row r="173" spans="1:16" s="24" customFormat="1" x14ac:dyDescent="0.25">
      <c r="A173" s="4" t="s">
        <v>619</v>
      </c>
      <c r="B173" s="4" t="s">
        <v>1005</v>
      </c>
      <c r="C173" s="5">
        <v>43356</v>
      </c>
      <c r="D173" s="6" t="s">
        <v>30</v>
      </c>
      <c r="E173" s="6" t="s">
        <v>677</v>
      </c>
      <c r="F173" s="7" t="s">
        <v>679</v>
      </c>
      <c r="G173" s="8" t="s">
        <v>754</v>
      </c>
      <c r="H173" s="6" t="s">
        <v>19</v>
      </c>
      <c r="I173" s="6" t="s">
        <v>216</v>
      </c>
      <c r="J173" s="59">
        <v>238.1</v>
      </c>
      <c r="K173" s="9"/>
      <c r="L173" s="9"/>
      <c r="M173" s="9"/>
      <c r="N173" s="9"/>
      <c r="O173" s="62" t="s">
        <v>17</v>
      </c>
      <c r="P173" s="6" t="s">
        <v>1091</v>
      </c>
    </row>
    <row r="174" spans="1:16" s="24" customFormat="1" x14ac:dyDescent="0.25">
      <c r="A174" s="4" t="s">
        <v>620</v>
      </c>
      <c r="B174" s="4" t="s">
        <v>1006</v>
      </c>
      <c r="C174" s="5">
        <v>43357</v>
      </c>
      <c r="D174" s="6" t="s">
        <v>30</v>
      </c>
      <c r="E174" s="6" t="s">
        <v>680</v>
      </c>
      <c r="F174" s="7" t="s">
        <v>681</v>
      </c>
      <c r="G174" s="6" t="s">
        <v>755</v>
      </c>
      <c r="H174" s="6" t="s">
        <v>21</v>
      </c>
      <c r="I174" s="6" t="s">
        <v>44</v>
      </c>
      <c r="J174" s="59">
        <f>789.2+150</f>
        <v>939.2</v>
      </c>
      <c r="K174" s="9"/>
      <c r="L174" s="9"/>
      <c r="M174" s="9"/>
      <c r="N174" s="9"/>
      <c r="O174" s="62" t="s">
        <v>17</v>
      </c>
      <c r="P174" s="6" t="s">
        <v>1091</v>
      </c>
    </row>
    <row r="175" spans="1:16" s="24" customFormat="1" x14ac:dyDescent="0.25">
      <c r="A175" s="4" t="s">
        <v>621</v>
      </c>
      <c r="B175" s="4" t="s">
        <v>1007</v>
      </c>
      <c r="C175" s="5">
        <v>43358</v>
      </c>
      <c r="D175" s="6" t="s">
        <v>30</v>
      </c>
      <c r="E175" s="6" t="s">
        <v>682</v>
      </c>
      <c r="F175" s="7" t="s">
        <v>684</v>
      </c>
      <c r="G175" s="6" t="s">
        <v>756</v>
      </c>
      <c r="H175" s="6" t="s">
        <v>19</v>
      </c>
      <c r="I175" s="6" t="s">
        <v>24</v>
      </c>
      <c r="J175" s="59">
        <v>168</v>
      </c>
      <c r="K175" s="9"/>
      <c r="L175" s="9"/>
      <c r="M175" s="9"/>
      <c r="N175" s="9"/>
      <c r="O175" s="62" t="s">
        <v>17</v>
      </c>
      <c r="P175" s="6" t="s">
        <v>1091</v>
      </c>
    </row>
    <row r="176" spans="1:16" s="24" customFormat="1" ht="12.75" x14ac:dyDescent="0.2">
      <c r="A176" s="4" t="s">
        <v>622</v>
      </c>
      <c r="B176" s="4" t="s">
        <v>1008</v>
      </c>
      <c r="C176" s="5">
        <v>43352</v>
      </c>
      <c r="D176" s="6" t="s">
        <v>30</v>
      </c>
      <c r="E176" s="6" t="s">
        <v>683</v>
      </c>
      <c r="F176" s="7" t="s">
        <v>685</v>
      </c>
      <c r="G176" s="8" t="s">
        <v>48</v>
      </c>
      <c r="H176" s="6" t="s">
        <v>21</v>
      </c>
      <c r="I176" s="6" t="s">
        <v>16</v>
      </c>
      <c r="J176" s="9"/>
      <c r="K176" s="9"/>
      <c r="L176" s="9"/>
      <c r="M176" s="9"/>
      <c r="N176" s="9"/>
      <c r="O176" s="62" t="s">
        <v>17</v>
      </c>
      <c r="P176" s="6" t="s">
        <v>1091</v>
      </c>
    </row>
    <row r="177" spans="1:16" s="24" customFormat="1" x14ac:dyDescent="0.25">
      <c r="A177" s="4" t="s">
        <v>623</v>
      </c>
      <c r="B177" s="4" t="s">
        <v>1009</v>
      </c>
      <c r="C177" s="5">
        <v>43360</v>
      </c>
      <c r="D177" s="6" t="s">
        <v>30</v>
      </c>
      <c r="E177" s="6" t="s">
        <v>686</v>
      </c>
      <c r="F177" s="7" t="s">
        <v>689</v>
      </c>
      <c r="G177" s="6" t="s">
        <v>757</v>
      </c>
      <c r="H177" s="6" t="s">
        <v>21</v>
      </c>
      <c r="I177" s="6" t="s">
        <v>26</v>
      </c>
      <c r="J177" s="59">
        <v>179</v>
      </c>
      <c r="K177" s="9"/>
      <c r="L177" s="9"/>
      <c r="M177" s="9"/>
      <c r="N177" s="9"/>
      <c r="O177" s="62" t="s">
        <v>17</v>
      </c>
      <c r="P177" s="6" t="s">
        <v>1091</v>
      </c>
    </row>
    <row r="178" spans="1:16" s="24" customFormat="1" x14ac:dyDescent="0.25">
      <c r="A178" s="4" t="s">
        <v>624</v>
      </c>
      <c r="B178" s="4" t="s">
        <v>1010</v>
      </c>
      <c r="C178" s="5">
        <v>43361</v>
      </c>
      <c r="D178" s="6" t="s">
        <v>14</v>
      </c>
      <c r="E178" s="6" t="s">
        <v>687</v>
      </c>
      <c r="F178" s="7" t="s">
        <v>690</v>
      </c>
      <c r="G178" s="8" t="s">
        <v>758</v>
      </c>
      <c r="H178" s="6" t="s">
        <v>21</v>
      </c>
      <c r="I178" s="6" t="s">
        <v>32</v>
      </c>
      <c r="J178" s="59"/>
      <c r="K178" s="9"/>
      <c r="L178" s="9"/>
      <c r="M178" s="9"/>
      <c r="N178" s="9"/>
      <c r="O178" s="62" t="s">
        <v>17</v>
      </c>
      <c r="P178" s="6" t="s">
        <v>1091</v>
      </c>
    </row>
    <row r="179" spans="1:16" s="24" customFormat="1" x14ac:dyDescent="0.25">
      <c r="A179" s="4" t="s">
        <v>625</v>
      </c>
      <c r="B179" s="4" t="s">
        <v>1011</v>
      </c>
      <c r="C179" s="5">
        <v>43361</v>
      </c>
      <c r="D179" s="6" t="s">
        <v>30</v>
      </c>
      <c r="E179" s="6" t="s">
        <v>688</v>
      </c>
      <c r="F179" s="7" t="s">
        <v>691</v>
      </c>
      <c r="G179" s="8" t="s">
        <v>759</v>
      </c>
      <c r="H179" s="6" t="s">
        <v>21</v>
      </c>
      <c r="I179" s="6" t="s">
        <v>20</v>
      </c>
      <c r="J179" s="59">
        <v>283</v>
      </c>
      <c r="K179" s="9"/>
      <c r="L179" s="9"/>
      <c r="M179" s="9"/>
      <c r="N179" s="9"/>
      <c r="O179" s="62" t="s">
        <v>17</v>
      </c>
      <c r="P179" s="6" t="s">
        <v>1091</v>
      </c>
    </row>
    <row r="180" spans="1:16" s="24" customFormat="1" x14ac:dyDescent="0.25">
      <c r="A180" s="4" t="s">
        <v>626</v>
      </c>
      <c r="B180" s="4" t="s">
        <v>1012</v>
      </c>
      <c r="C180" s="5">
        <v>43361</v>
      </c>
      <c r="D180" s="6" t="s">
        <v>30</v>
      </c>
      <c r="E180" s="6" t="s">
        <v>692</v>
      </c>
      <c r="F180" s="7" t="s">
        <v>693</v>
      </c>
      <c r="G180" s="8" t="s">
        <v>760</v>
      </c>
      <c r="H180" s="6" t="s">
        <v>19</v>
      </c>
      <c r="I180" s="6" t="s">
        <v>20</v>
      </c>
      <c r="J180" s="60">
        <v>2042.15</v>
      </c>
      <c r="K180" s="9"/>
      <c r="L180" s="9"/>
      <c r="M180" s="9"/>
      <c r="N180" s="9"/>
      <c r="O180" s="62" t="s">
        <v>17</v>
      </c>
      <c r="P180" s="6" t="s">
        <v>1091</v>
      </c>
    </row>
    <row r="181" spans="1:16" s="24" customFormat="1" x14ac:dyDescent="0.25">
      <c r="A181" s="4" t="s">
        <v>627</v>
      </c>
      <c r="B181" s="4" t="s">
        <v>1013</v>
      </c>
      <c r="C181" s="5">
        <v>43361</v>
      </c>
      <c r="D181" s="6" t="s">
        <v>30</v>
      </c>
      <c r="E181" s="6" t="s">
        <v>694</v>
      </c>
      <c r="F181" s="7" t="s">
        <v>696</v>
      </c>
      <c r="G181" s="8" t="s">
        <v>761</v>
      </c>
      <c r="H181" s="6" t="s">
        <v>19</v>
      </c>
      <c r="I181" s="6" t="s">
        <v>31</v>
      </c>
      <c r="J181" s="59">
        <v>205</v>
      </c>
      <c r="K181" s="9"/>
      <c r="L181" s="9"/>
      <c r="M181" s="9"/>
      <c r="N181" s="9"/>
      <c r="O181" s="62" t="s">
        <v>17</v>
      </c>
      <c r="P181" s="6" t="s">
        <v>1091</v>
      </c>
    </row>
    <row r="182" spans="1:16" s="24" customFormat="1" x14ac:dyDescent="0.25">
      <c r="A182" s="4" t="s">
        <v>628</v>
      </c>
      <c r="B182" s="4" t="s">
        <v>1014</v>
      </c>
      <c r="C182" s="5">
        <v>43362</v>
      </c>
      <c r="D182" s="6" t="s">
        <v>30</v>
      </c>
      <c r="E182" s="6" t="s">
        <v>695</v>
      </c>
      <c r="F182" s="7" t="s">
        <v>697</v>
      </c>
      <c r="G182" s="6" t="s">
        <v>762</v>
      </c>
      <c r="H182" s="6" t="s">
        <v>19</v>
      </c>
      <c r="I182" s="6" t="s">
        <v>27</v>
      </c>
      <c r="J182" s="59">
        <v>166</v>
      </c>
      <c r="K182" s="9"/>
      <c r="L182" s="9"/>
      <c r="M182" s="9"/>
      <c r="N182" s="9"/>
      <c r="O182" s="62" t="s">
        <v>17</v>
      </c>
      <c r="P182" s="6" t="s">
        <v>1091</v>
      </c>
    </row>
    <row r="183" spans="1:16" s="24" customFormat="1" x14ac:dyDescent="0.25">
      <c r="A183" s="4" t="s">
        <v>628</v>
      </c>
      <c r="B183" s="4" t="s">
        <v>1015</v>
      </c>
      <c r="C183" s="5">
        <v>43362</v>
      </c>
      <c r="D183" s="6" t="s">
        <v>30</v>
      </c>
      <c r="E183" s="6" t="s">
        <v>695</v>
      </c>
      <c r="F183" s="7" t="s">
        <v>697</v>
      </c>
      <c r="G183" s="8" t="s">
        <v>763</v>
      </c>
      <c r="H183" s="6" t="s">
        <v>21</v>
      </c>
      <c r="I183" s="6" t="s">
        <v>27</v>
      </c>
      <c r="J183" s="59">
        <v>165.1</v>
      </c>
      <c r="K183" s="9"/>
      <c r="L183" s="9"/>
      <c r="M183" s="9"/>
      <c r="N183" s="9"/>
      <c r="O183" s="62" t="s">
        <v>17</v>
      </c>
      <c r="P183" s="6" t="s">
        <v>1091</v>
      </c>
    </row>
    <row r="184" spans="1:16" s="24" customFormat="1" x14ac:dyDescent="0.25">
      <c r="A184" s="4" t="s">
        <v>629</v>
      </c>
      <c r="B184" s="4" t="s">
        <v>1016</v>
      </c>
      <c r="C184" s="5">
        <v>43362</v>
      </c>
      <c r="D184" s="6" t="s">
        <v>18</v>
      </c>
      <c r="E184" s="6" t="s">
        <v>698</v>
      </c>
      <c r="F184" s="6" t="s">
        <v>700</v>
      </c>
      <c r="G184" s="6" t="s">
        <v>764</v>
      </c>
      <c r="H184" s="6" t="s">
        <v>21</v>
      </c>
      <c r="I184" s="6" t="s">
        <v>20</v>
      </c>
      <c r="J184" s="59">
        <f>603.5+150</f>
        <v>753.5</v>
      </c>
      <c r="K184" s="9"/>
      <c r="L184" s="9"/>
      <c r="M184" s="9"/>
      <c r="N184" s="9"/>
      <c r="O184" s="62" t="s">
        <v>17</v>
      </c>
      <c r="P184" s="6" t="s">
        <v>1091</v>
      </c>
    </row>
    <row r="185" spans="1:16" s="24" customFormat="1" x14ac:dyDescent="0.25">
      <c r="A185" s="4" t="s">
        <v>630</v>
      </c>
      <c r="B185" s="4" t="s">
        <v>1017</v>
      </c>
      <c r="C185" s="5">
        <v>43362</v>
      </c>
      <c r="D185" s="6" t="s">
        <v>47</v>
      </c>
      <c r="E185" s="6" t="s">
        <v>699</v>
      </c>
      <c r="F185" s="6" t="s">
        <v>701</v>
      </c>
      <c r="G185" s="6" t="s">
        <v>765</v>
      </c>
      <c r="H185" s="6" t="s">
        <v>19</v>
      </c>
      <c r="I185" s="6" t="s">
        <v>210</v>
      </c>
      <c r="J185" s="59">
        <v>625</v>
      </c>
      <c r="K185" s="9"/>
      <c r="L185" s="9"/>
      <c r="M185" s="9"/>
      <c r="N185" s="9"/>
      <c r="O185" s="62" t="s">
        <v>17</v>
      </c>
      <c r="P185" s="6" t="s">
        <v>1091</v>
      </c>
    </row>
    <row r="186" spans="1:16" s="24" customFormat="1" x14ac:dyDescent="0.25">
      <c r="A186" s="4" t="s">
        <v>631</v>
      </c>
      <c r="B186" s="4" t="s">
        <v>1018</v>
      </c>
      <c r="C186" s="5">
        <v>43364</v>
      </c>
      <c r="D186" s="6" t="s">
        <v>28</v>
      </c>
      <c r="E186" s="6" t="s">
        <v>702</v>
      </c>
      <c r="F186" s="6" t="s">
        <v>703</v>
      </c>
      <c r="G186" s="25" t="s">
        <v>766</v>
      </c>
      <c r="H186" s="6" t="s">
        <v>19</v>
      </c>
      <c r="I186" s="6" t="s">
        <v>33</v>
      </c>
      <c r="J186" s="59">
        <v>4268</v>
      </c>
      <c r="K186" s="9"/>
      <c r="L186" s="9"/>
      <c r="M186" s="9"/>
      <c r="N186" s="9"/>
      <c r="O186" s="62" t="s">
        <v>17</v>
      </c>
      <c r="P186" s="6" t="s">
        <v>1091</v>
      </c>
    </row>
    <row r="187" spans="1:16" s="24" customFormat="1" x14ac:dyDescent="0.25">
      <c r="A187" s="4" t="s">
        <v>632</v>
      </c>
      <c r="B187" s="4" t="s">
        <v>1019</v>
      </c>
      <c r="C187" s="5">
        <v>43366</v>
      </c>
      <c r="D187" s="6" t="s">
        <v>14</v>
      </c>
      <c r="E187" s="6" t="s">
        <v>704</v>
      </c>
      <c r="F187" s="6" t="s">
        <v>705</v>
      </c>
      <c r="G187" s="25" t="s">
        <v>767</v>
      </c>
      <c r="H187" s="6" t="s">
        <v>15</v>
      </c>
      <c r="I187" s="26" t="s">
        <v>16</v>
      </c>
      <c r="J187" s="59">
        <f>1353.5+75</f>
        <v>1428.5</v>
      </c>
      <c r="K187" s="9"/>
      <c r="L187" s="9"/>
      <c r="M187" s="9"/>
      <c r="N187" s="9"/>
      <c r="O187" s="62" t="s">
        <v>17</v>
      </c>
      <c r="P187" s="6" t="s">
        <v>1091</v>
      </c>
    </row>
    <row r="188" spans="1:16" s="24" customFormat="1" x14ac:dyDescent="0.25">
      <c r="A188" s="4" t="s">
        <v>633</v>
      </c>
      <c r="B188" s="4" t="s">
        <v>1020</v>
      </c>
      <c r="C188" s="5">
        <v>43366</v>
      </c>
      <c r="D188" s="6" t="s">
        <v>30</v>
      </c>
      <c r="E188" s="6" t="s">
        <v>706</v>
      </c>
      <c r="F188" s="6" t="s">
        <v>710</v>
      </c>
      <c r="G188" s="25" t="s">
        <v>768</v>
      </c>
      <c r="H188" s="6" t="s">
        <v>21</v>
      </c>
      <c r="I188" s="26" t="s">
        <v>23</v>
      </c>
      <c r="J188" s="59">
        <v>321.60000000000002</v>
      </c>
      <c r="K188" s="9"/>
      <c r="L188" s="9"/>
      <c r="M188" s="9"/>
      <c r="N188" s="9"/>
      <c r="O188" s="62" t="s">
        <v>17</v>
      </c>
      <c r="P188" s="6" t="s">
        <v>1091</v>
      </c>
    </row>
    <row r="189" spans="1:16" s="24" customFormat="1" x14ac:dyDescent="0.25">
      <c r="A189" s="4" t="s">
        <v>634</v>
      </c>
      <c r="B189" s="4" t="s">
        <v>1021</v>
      </c>
      <c r="C189" s="5">
        <v>43366</v>
      </c>
      <c r="D189" s="6" t="s">
        <v>30</v>
      </c>
      <c r="E189" s="6" t="s">
        <v>707</v>
      </c>
      <c r="F189" s="6" t="s">
        <v>711</v>
      </c>
      <c r="G189" s="6" t="s">
        <v>769</v>
      </c>
      <c r="H189" s="6" t="s">
        <v>21</v>
      </c>
      <c r="I189" s="26" t="s">
        <v>16</v>
      </c>
      <c r="J189" s="59">
        <v>231.5</v>
      </c>
      <c r="K189" s="9"/>
      <c r="L189" s="9"/>
      <c r="M189" s="9"/>
      <c r="N189" s="9"/>
      <c r="O189" s="62" t="s">
        <v>17</v>
      </c>
      <c r="P189" s="6" t="s">
        <v>1091</v>
      </c>
    </row>
    <row r="190" spans="1:16" s="24" customFormat="1" x14ac:dyDescent="0.25">
      <c r="A190" s="4" t="s">
        <v>634</v>
      </c>
      <c r="B190" s="4" t="s">
        <v>1022</v>
      </c>
      <c r="C190" s="5">
        <v>43366</v>
      </c>
      <c r="D190" s="6" t="s">
        <v>30</v>
      </c>
      <c r="E190" s="6" t="s">
        <v>707</v>
      </c>
      <c r="F190" s="6" t="s">
        <v>711</v>
      </c>
      <c r="G190" s="25" t="s">
        <v>770</v>
      </c>
      <c r="H190" s="6" t="s">
        <v>19</v>
      </c>
      <c r="I190" s="6" t="s">
        <v>16</v>
      </c>
      <c r="J190" s="59">
        <v>226.5</v>
      </c>
      <c r="K190" s="9"/>
      <c r="L190" s="9"/>
      <c r="M190" s="9"/>
      <c r="N190" s="9"/>
      <c r="O190" s="62" t="s">
        <v>17</v>
      </c>
      <c r="P190" s="6" t="s">
        <v>1091</v>
      </c>
    </row>
    <row r="191" spans="1:16" s="24" customFormat="1" x14ac:dyDescent="0.25">
      <c r="A191" s="4" t="s">
        <v>634</v>
      </c>
      <c r="B191" s="4" t="s">
        <v>1023</v>
      </c>
      <c r="C191" s="5">
        <v>43366</v>
      </c>
      <c r="D191" s="6" t="s">
        <v>30</v>
      </c>
      <c r="E191" s="6" t="s">
        <v>707</v>
      </c>
      <c r="F191" s="6" t="s">
        <v>711</v>
      </c>
      <c r="G191" s="6" t="s">
        <v>771</v>
      </c>
      <c r="H191" s="6" t="s">
        <v>19</v>
      </c>
      <c r="I191" s="6" t="s">
        <v>16</v>
      </c>
      <c r="J191" s="59">
        <v>177.5</v>
      </c>
      <c r="K191" s="9"/>
      <c r="L191" s="9"/>
      <c r="M191" s="9"/>
      <c r="N191" s="9"/>
      <c r="O191" s="62" t="s">
        <v>17</v>
      </c>
      <c r="P191" s="6" t="s">
        <v>1091</v>
      </c>
    </row>
    <row r="192" spans="1:16" s="24" customFormat="1" x14ac:dyDescent="0.25">
      <c r="A192" s="4" t="s">
        <v>635</v>
      </c>
      <c r="B192" s="4" t="s">
        <v>1024</v>
      </c>
      <c r="C192" s="5">
        <v>43359</v>
      </c>
      <c r="D192" s="6" t="s">
        <v>18</v>
      </c>
      <c r="E192" s="6" t="s">
        <v>708</v>
      </c>
      <c r="F192" s="6" t="s">
        <v>712</v>
      </c>
      <c r="G192" s="25" t="s">
        <v>772</v>
      </c>
      <c r="H192" s="6" t="s">
        <v>19</v>
      </c>
      <c r="I192" s="26" t="s">
        <v>16</v>
      </c>
      <c r="J192" s="59"/>
      <c r="K192" s="9"/>
      <c r="L192" s="9"/>
      <c r="M192" s="9"/>
      <c r="N192" s="9"/>
      <c r="O192" s="62" t="s">
        <v>17</v>
      </c>
      <c r="P192" s="6" t="s">
        <v>1091</v>
      </c>
    </row>
    <row r="193" spans="1:16" s="24" customFormat="1" x14ac:dyDescent="0.25">
      <c r="A193" s="4" t="s">
        <v>636</v>
      </c>
      <c r="B193" s="4" t="s">
        <v>1025</v>
      </c>
      <c r="C193" s="5">
        <v>43261</v>
      </c>
      <c r="D193" s="6" t="s">
        <v>18</v>
      </c>
      <c r="E193" s="6" t="s">
        <v>709</v>
      </c>
      <c r="F193" s="6" t="s">
        <v>713</v>
      </c>
      <c r="G193" s="6" t="s">
        <v>773</v>
      </c>
      <c r="H193" s="6" t="s">
        <v>21</v>
      </c>
      <c r="I193" s="6" t="s">
        <v>214</v>
      </c>
      <c r="J193" s="59"/>
      <c r="K193" s="9"/>
      <c r="L193" s="9"/>
      <c r="M193" s="9"/>
      <c r="N193" s="9"/>
      <c r="O193" s="62" t="s">
        <v>17</v>
      </c>
      <c r="P193" s="6" t="s">
        <v>1091</v>
      </c>
    </row>
    <row r="194" spans="1:16" s="24" customFormat="1" ht="12.75" x14ac:dyDescent="0.2">
      <c r="A194" s="4" t="s">
        <v>637</v>
      </c>
      <c r="B194" s="4" t="s">
        <v>1026</v>
      </c>
      <c r="C194" s="5">
        <v>43368</v>
      </c>
      <c r="D194" s="6" t="s">
        <v>34</v>
      </c>
      <c r="E194" s="6" t="s">
        <v>714</v>
      </c>
      <c r="F194" s="6" t="s">
        <v>715</v>
      </c>
      <c r="G194" s="6" t="s">
        <v>774</v>
      </c>
      <c r="H194" s="6" t="s">
        <v>21</v>
      </c>
      <c r="I194" s="26" t="s">
        <v>213</v>
      </c>
      <c r="J194" s="9"/>
      <c r="K194" s="9"/>
      <c r="L194" s="9"/>
      <c r="M194" s="9"/>
      <c r="N194" s="9"/>
      <c r="O194" s="62" t="s">
        <v>17</v>
      </c>
      <c r="P194" s="6" t="s">
        <v>1091</v>
      </c>
    </row>
    <row r="195" spans="1:16" s="24" customFormat="1" x14ac:dyDescent="0.25">
      <c r="A195" s="4" t="s">
        <v>638</v>
      </c>
      <c r="B195" s="4" t="s">
        <v>1027</v>
      </c>
      <c r="C195" s="5">
        <v>43371</v>
      </c>
      <c r="D195" s="6" t="s">
        <v>30</v>
      </c>
      <c r="E195" s="6" t="s">
        <v>716</v>
      </c>
      <c r="F195" s="6" t="s">
        <v>718</v>
      </c>
      <c r="G195" s="6" t="s">
        <v>775</v>
      </c>
      <c r="H195" s="6" t="s">
        <v>19</v>
      </c>
      <c r="I195" s="26" t="s">
        <v>45</v>
      </c>
      <c r="J195" s="59">
        <f>1361.5+150</f>
        <v>1511.5</v>
      </c>
      <c r="K195" s="9"/>
      <c r="L195" s="9"/>
      <c r="M195" s="9"/>
      <c r="N195" s="9"/>
      <c r="O195" s="62" t="s">
        <v>17</v>
      </c>
      <c r="P195" s="6" t="s">
        <v>1091</v>
      </c>
    </row>
    <row r="196" spans="1:16" s="24" customFormat="1" x14ac:dyDescent="0.25">
      <c r="A196" s="4" t="s">
        <v>639</v>
      </c>
      <c r="B196" s="4" t="s">
        <v>1028</v>
      </c>
      <c r="C196" s="5">
        <v>43371</v>
      </c>
      <c r="D196" s="6" t="s">
        <v>30</v>
      </c>
      <c r="E196" s="6" t="s">
        <v>717</v>
      </c>
      <c r="F196" s="6" t="s">
        <v>719</v>
      </c>
      <c r="G196" s="6" t="s">
        <v>776</v>
      </c>
      <c r="H196" s="6" t="s">
        <v>21</v>
      </c>
      <c r="I196" s="26" t="s">
        <v>16</v>
      </c>
      <c r="J196" s="59">
        <v>223.6</v>
      </c>
      <c r="K196" s="9"/>
      <c r="L196" s="9"/>
      <c r="M196" s="9"/>
      <c r="N196" s="9"/>
      <c r="O196" s="62" t="s">
        <v>17</v>
      </c>
      <c r="P196" s="6" t="s">
        <v>1091</v>
      </c>
    </row>
    <row r="197" spans="1:16" s="24" customFormat="1" x14ac:dyDescent="0.25">
      <c r="A197" s="4" t="s">
        <v>639</v>
      </c>
      <c r="B197" s="4" t="s">
        <v>1029</v>
      </c>
      <c r="C197" s="5">
        <v>43371</v>
      </c>
      <c r="D197" s="6" t="s">
        <v>30</v>
      </c>
      <c r="E197" s="6" t="s">
        <v>717</v>
      </c>
      <c r="F197" s="6" t="s">
        <v>719</v>
      </c>
      <c r="G197" s="6" t="s">
        <v>777</v>
      </c>
      <c r="H197" s="6" t="s">
        <v>19</v>
      </c>
      <c r="I197" s="26" t="s">
        <v>16</v>
      </c>
      <c r="J197" s="59">
        <v>468.5</v>
      </c>
      <c r="K197" s="9"/>
      <c r="L197" s="9"/>
      <c r="M197" s="9"/>
      <c r="N197" s="9"/>
      <c r="O197" s="62" t="s">
        <v>17</v>
      </c>
      <c r="P197" s="6" t="s">
        <v>1091</v>
      </c>
    </row>
    <row r="198" spans="1:16" s="24" customFormat="1" x14ac:dyDescent="0.25">
      <c r="A198" s="4" t="s">
        <v>639</v>
      </c>
      <c r="B198" s="4" t="s">
        <v>1030</v>
      </c>
      <c r="C198" s="5">
        <v>43371</v>
      </c>
      <c r="D198" s="6" t="s">
        <v>30</v>
      </c>
      <c r="E198" s="6" t="s">
        <v>717</v>
      </c>
      <c r="F198" s="6" t="s">
        <v>719</v>
      </c>
      <c r="G198" s="25" t="s">
        <v>778</v>
      </c>
      <c r="H198" s="6" t="s">
        <v>19</v>
      </c>
      <c r="I198" s="26" t="s">
        <v>16</v>
      </c>
      <c r="J198" s="59">
        <v>197</v>
      </c>
      <c r="K198" s="9"/>
      <c r="L198" s="9"/>
      <c r="M198" s="9"/>
      <c r="N198" s="9"/>
      <c r="O198" s="62" t="s">
        <v>17</v>
      </c>
      <c r="P198" s="6" t="s">
        <v>1091</v>
      </c>
    </row>
    <row r="199" spans="1:16" s="24" customFormat="1" x14ac:dyDescent="0.25">
      <c r="A199" s="4" t="s">
        <v>640</v>
      </c>
      <c r="B199" s="4" t="s">
        <v>1031</v>
      </c>
      <c r="C199" s="5">
        <v>43371</v>
      </c>
      <c r="D199" s="6" t="s">
        <v>28</v>
      </c>
      <c r="E199" s="6" t="s">
        <v>720</v>
      </c>
      <c r="F199" s="6" t="s">
        <v>721</v>
      </c>
      <c r="G199" s="6" t="s">
        <v>779</v>
      </c>
      <c r="H199" s="6" t="s">
        <v>19</v>
      </c>
      <c r="I199" s="26" t="s">
        <v>16</v>
      </c>
      <c r="J199" s="59">
        <v>238</v>
      </c>
      <c r="K199" s="9"/>
      <c r="L199" s="9"/>
      <c r="M199" s="9"/>
      <c r="N199" s="9"/>
      <c r="O199" s="62" t="s">
        <v>17</v>
      </c>
      <c r="P199" s="6" t="s">
        <v>1091</v>
      </c>
    </row>
    <row r="200" spans="1:16" s="24" customFormat="1" x14ac:dyDescent="0.25">
      <c r="A200" s="4" t="s">
        <v>641</v>
      </c>
      <c r="B200" s="4" t="s">
        <v>1032</v>
      </c>
      <c r="C200" s="5">
        <v>43371</v>
      </c>
      <c r="D200" s="6" t="s">
        <v>28</v>
      </c>
      <c r="E200" s="6" t="s">
        <v>722</v>
      </c>
      <c r="F200" s="6" t="s">
        <v>723</v>
      </c>
      <c r="G200" s="6" t="s">
        <v>780</v>
      </c>
      <c r="H200" s="6" t="s">
        <v>19</v>
      </c>
      <c r="I200" s="26" t="s">
        <v>22</v>
      </c>
      <c r="J200" s="59">
        <v>358.5</v>
      </c>
      <c r="K200" s="9"/>
      <c r="L200" s="9"/>
      <c r="M200" s="9"/>
      <c r="N200" s="9"/>
      <c r="O200" s="62" t="s">
        <v>17</v>
      </c>
      <c r="P200" s="6" t="s">
        <v>1091</v>
      </c>
    </row>
    <row r="201" spans="1:16" s="24" customFormat="1" x14ac:dyDescent="0.25">
      <c r="A201" s="4" t="s">
        <v>642</v>
      </c>
      <c r="B201" s="4" t="s">
        <v>1033</v>
      </c>
      <c r="C201" s="5">
        <v>43373</v>
      </c>
      <c r="D201" s="6" t="s">
        <v>28</v>
      </c>
      <c r="E201" s="6" t="s">
        <v>724</v>
      </c>
      <c r="F201" s="6" t="s">
        <v>725</v>
      </c>
      <c r="G201" s="6" t="s">
        <v>781</v>
      </c>
      <c r="H201" s="6" t="s">
        <v>21</v>
      </c>
      <c r="I201" s="26" t="s">
        <v>16</v>
      </c>
      <c r="J201" s="59">
        <v>400</v>
      </c>
      <c r="K201" s="9"/>
      <c r="L201" s="9"/>
      <c r="M201" s="9"/>
      <c r="N201" s="9"/>
      <c r="O201" s="62" t="s">
        <v>17</v>
      </c>
      <c r="P201" s="6" t="s">
        <v>1091</v>
      </c>
    </row>
  </sheetData>
  <mergeCells count="12">
    <mergeCell ref="P1:P2"/>
    <mergeCell ref="H1:H2"/>
    <mergeCell ref="I1:I2"/>
    <mergeCell ref="J1:N1"/>
    <mergeCell ref="O1:O2"/>
    <mergeCell ref="A1:A2"/>
    <mergeCell ref="C1:C2"/>
    <mergeCell ref="D1:D2"/>
    <mergeCell ref="E1:E2"/>
    <mergeCell ref="F1:F2"/>
    <mergeCell ref="G1:G2"/>
    <mergeCell ref="B1:B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A3" zoomScale="80" zoomScaleNormal="80" workbookViewId="0">
      <selection activeCell="O31" sqref="O31"/>
    </sheetView>
  </sheetViews>
  <sheetFormatPr baseColWidth="10" defaultRowHeight="15" x14ac:dyDescent="0.25"/>
  <cols>
    <col min="1" max="1" width="17.85546875" bestFit="1" customWidth="1"/>
    <col min="2" max="2" width="17.85546875" customWidth="1"/>
    <col min="3" max="3" width="19.85546875" customWidth="1"/>
    <col min="4" max="4" width="16.42578125" customWidth="1"/>
    <col min="5" max="5" width="20.5703125" customWidth="1"/>
    <col min="6" max="6" width="15" customWidth="1"/>
    <col min="7" max="7" width="53.5703125" bestFit="1" customWidth="1"/>
    <col min="8" max="8" width="21.7109375" bestFit="1" customWidth="1"/>
    <col min="9" max="9" width="35.140625" bestFit="1" customWidth="1"/>
    <col min="10" max="10" width="17.5703125" bestFit="1" customWidth="1"/>
    <col min="11" max="11" width="18.7109375" customWidth="1"/>
    <col min="12" max="12" width="17.7109375" customWidth="1"/>
    <col min="13" max="13" width="18" customWidth="1"/>
    <col min="14" max="14" width="20" customWidth="1"/>
    <col min="15" max="15" width="25.42578125" bestFit="1" customWidth="1"/>
  </cols>
  <sheetData>
    <row r="1" spans="1:16" ht="46.5" customHeight="1" x14ac:dyDescent="0.25">
      <c r="A1" s="43" t="s">
        <v>49</v>
      </c>
      <c r="B1" s="43" t="s">
        <v>50</v>
      </c>
      <c r="C1" s="57" t="s">
        <v>0</v>
      </c>
      <c r="D1" s="50" t="s">
        <v>1</v>
      </c>
      <c r="E1" s="50" t="s">
        <v>2</v>
      </c>
      <c r="F1" s="50" t="s">
        <v>3</v>
      </c>
      <c r="G1" s="50" t="s">
        <v>4</v>
      </c>
      <c r="H1" s="50" t="s">
        <v>5</v>
      </c>
      <c r="I1" s="50" t="s">
        <v>6</v>
      </c>
      <c r="J1" s="52" t="s">
        <v>7</v>
      </c>
      <c r="K1" s="53"/>
      <c r="L1" s="53"/>
      <c r="M1" s="53"/>
      <c r="N1" s="54"/>
      <c r="O1" s="55" t="s">
        <v>8</v>
      </c>
      <c r="P1" s="55" t="s">
        <v>38</v>
      </c>
    </row>
    <row r="2" spans="1:16" ht="43.5" customHeight="1" x14ac:dyDescent="0.25">
      <c r="A2" s="44"/>
      <c r="B2" s="44"/>
      <c r="C2" s="58"/>
      <c r="D2" s="51"/>
      <c r="E2" s="51"/>
      <c r="F2" s="51"/>
      <c r="G2" s="51"/>
      <c r="H2" s="51"/>
      <c r="I2" s="51"/>
      <c r="J2" s="1" t="s">
        <v>9</v>
      </c>
      <c r="K2" s="1" t="s">
        <v>10</v>
      </c>
      <c r="L2" s="1" t="s">
        <v>11</v>
      </c>
      <c r="M2" s="2" t="s">
        <v>12</v>
      </c>
      <c r="N2" s="2" t="s">
        <v>13</v>
      </c>
      <c r="O2" s="56"/>
      <c r="P2" s="56"/>
    </row>
    <row r="3" spans="1:16" x14ac:dyDescent="0.25">
      <c r="A3" s="18" t="s">
        <v>51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s="24" customFormat="1" x14ac:dyDescent="0.25">
      <c r="A4" s="12" t="s">
        <v>296</v>
      </c>
      <c r="B4" s="12" t="s">
        <v>1034</v>
      </c>
      <c r="C4" s="13">
        <v>43283</v>
      </c>
      <c r="D4" s="14" t="s">
        <v>18</v>
      </c>
      <c r="E4" s="14" t="s">
        <v>302</v>
      </c>
      <c r="F4" s="14" t="s">
        <v>308</v>
      </c>
      <c r="G4" s="14" t="s">
        <v>315</v>
      </c>
      <c r="H4" s="14" t="s">
        <v>21</v>
      </c>
      <c r="I4" s="14" t="s">
        <v>24</v>
      </c>
      <c r="J4" s="59">
        <v>461.9</v>
      </c>
      <c r="K4" s="9"/>
      <c r="L4" s="9"/>
      <c r="M4" s="9"/>
      <c r="N4" s="9"/>
      <c r="O4" s="14" t="s">
        <v>35</v>
      </c>
      <c r="P4" s="6" t="s">
        <v>41</v>
      </c>
    </row>
    <row r="5" spans="1:16" s="24" customFormat="1" ht="12.75" x14ac:dyDescent="0.2">
      <c r="A5" s="12" t="s">
        <v>296</v>
      </c>
      <c r="B5" s="12" t="s">
        <v>1035</v>
      </c>
      <c r="C5" s="13">
        <v>43283</v>
      </c>
      <c r="D5" s="14" t="s">
        <v>18</v>
      </c>
      <c r="E5" s="14" t="s">
        <v>302</v>
      </c>
      <c r="F5" s="14" t="s">
        <v>308</v>
      </c>
      <c r="G5" s="14" t="s">
        <v>316</v>
      </c>
      <c r="H5" s="14" t="s">
        <v>21</v>
      </c>
      <c r="I5" s="14" t="s">
        <v>24</v>
      </c>
      <c r="J5" s="9"/>
      <c r="K5" s="9"/>
      <c r="L5" s="9"/>
      <c r="M5" s="9"/>
      <c r="N5" s="9"/>
      <c r="O5" s="14" t="s">
        <v>35</v>
      </c>
      <c r="P5" s="6" t="s">
        <v>41</v>
      </c>
    </row>
    <row r="6" spans="1:16" s="24" customFormat="1" x14ac:dyDescent="0.25">
      <c r="A6" s="12" t="s">
        <v>297</v>
      </c>
      <c r="B6" s="12" t="s">
        <v>1036</v>
      </c>
      <c r="C6" s="13">
        <v>43285</v>
      </c>
      <c r="D6" s="14" t="s">
        <v>30</v>
      </c>
      <c r="E6" s="14" t="s">
        <v>303</v>
      </c>
      <c r="F6" s="14" t="s">
        <v>309</v>
      </c>
      <c r="G6" s="14" t="s">
        <v>317</v>
      </c>
      <c r="H6" s="14" t="s">
        <v>21</v>
      </c>
      <c r="I6" s="14" t="s">
        <v>16</v>
      </c>
      <c r="J6" s="59">
        <v>796.1</v>
      </c>
      <c r="K6" s="9"/>
      <c r="L6" s="9"/>
      <c r="M6" s="9"/>
      <c r="N6" s="9"/>
      <c r="O6" s="71" t="s">
        <v>35</v>
      </c>
      <c r="P6" s="6" t="s">
        <v>41</v>
      </c>
    </row>
    <row r="7" spans="1:16" s="24" customFormat="1" x14ac:dyDescent="0.25">
      <c r="A7" s="12" t="s">
        <v>298</v>
      </c>
      <c r="B7" s="12" t="s">
        <v>1037</v>
      </c>
      <c r="C7" s="13">
        <v>43286</v>
      </c>
      <c r="D7" s="14" t="s">
        <v>314</v>
      </c>
      <c r="E7" s="14" t="s">
        <v>304</v>
      </c>
      <c r="F7" s="14" t="s">
        <v>310</v>
      </c>
      <c r="G7" s="14" t="s">
        <v>318</v>
      </c>
      <c r="H7" s="14" t="s">
        <v>314</v>
      </c>
      <c r="I7" s="14" t="s">
        <v>16</v>
      </c>
      <c r="J7" s="59">
        <f>4071.7+2407.1</f>
        <v>6478.7999999999993</v>
      </c>
      <c r="K7" s="9"/>
      <c r="L7" s="9"/>
      <c r="M7" s="9"/>
      <c r="N7" s="9"/>
      <c r="O7" s="71" t="s">
        <v>35</v>
      </c>
      <c r="P7" s="6" t="s">
        <v>41</v>
      </c>
    </row>
    <row r="8" spans="1:16" s="24" customFormat="1" x14ac:dyDescent="0.25">
      <c r="A8" s="12" t="s">
        <v>298</v>
      </c>
      <c r="B8" s="12" t="s">
        <v>1038</v>
      </c>
      <c r="C8" s="13">
        <v>43286</v>
      </c>
      <c r="D8" s="14" t="s">
        <v>314</v>
      </c>
      <c r="E8" s="14" t="s">
        <v>304</v>
      </c>
      <c r="F8" s="14" t="s">
        <v>310</v>
      </c>
      <c r="G8" s="14" t="s">
        <v>319</v>
      </c>
      <c r="H8" s="14" t="s">
        <v>314</v>
      </c>
      <c r="I8" s="14" t="s">
        <v>16</v>
      </c>
      <c r="J8" s="59">
        <f>2276.2+6534.6</f>
        <v>8810.7999999999993</v>
      </c>
      <c r="K8" s="9"/>
      <c r="L8" s="9"/>
      <c r="M8" s="9"/>
      <c r="N8" s="9"/>
      <c r="O8" s="71" t="s">
        <v>35</v>
      </c>
      <c r="P8" s="6" t="s">
        <v>41</v>
      </c>
    </row>
    <row r="9" spans="1:16" s="24" customFormat="1" x14ac:dyDescent="0.25">
      <c r="A9" s="12" t="s">
        <v>298</v>
      </c>
      <c r="B9" s="12" t="s">
        <v>1039</v>
      </c>
      <c r="C9" s="13">
        <v>43286</v>
      </c>
      <c r="D9" s="14" t="s">
        <v>314</v>
      </c>
      <c r="E9" s="14" t="s">
        <v>304</v>
      </c>
      <c r="F9" s="14" t="s">
        <v>310</v>
      </c>
      <c r="G9" s="14" t="s">
        <v>320</v>
      </c>
      <c r="H9" s="14" t="s">
        <v>314</v>
      </c>
      <c r="I9" s="14" t="s">
        <v>16</v>
      </c>
      <c r="J9" s="59">
        <v>193</v>
      </c>
      <c r="K9" s="9"/>
      <c r="L9" s="9"/>
      <c r="M9" s="9"/>
      <c r="N9" s="9"/>
      <c r="O9" s="71" t="s">
        <v>35</v>
      </c>
      <c r="P9" s="6" t="s">
        <v>41</v>
      </c>
    </row>
    <row r="10" spans="1:16" s="24" customFormat="1" x14ac:dyDescent="0.25">
      <c r="A10" s="12" t="s">
        <v>298</v>
      </c>
      <c r="B10" s="12" t="s">
        <v>1040</v>
      </c>
      <c r="C10" s="13">
        <v>43286</v>
      </c>
      <c r="D10" s="14" t="s">
        <v>314</v>
      </c>
      <c r="E10" s="14" t="s">
        <v>304</v>
      </c>
      <c r="F10" s="14" t="s">
        <v>310</v>
      </c>
      <c r="G10" s="14" t="s">
        <v>321</v>
      </c>
      <c r="H10" s="14" t="s">
        <v>314</v>
      </c>
      <c r="I10" s="14" t="s">
        <v>16</v>
      </c>
      <c r="J10" s="59">
        <v>178.6</v>
      </c>
      <c r="K10" s="9"/>
      <c r="L10" s="9"/>
      <c r="M10" s="9"/>
      <c r="N10" s="9"/>
      <c r="O10" s="71" t="s">
        <v>35</v>
      </c>
      <c r="P10" s="6" t="s">
        <v>41</v>
      </c>
    </row>
    <row r="11" spans="1:16" s="24" customFormat="1" x14ac:dyDescent="0.25">
      <c r="A11" s="12" t="s">
        <v>299</v>
      </c>
      <c r="B11" s="12" t="s">
        <v>1041</v>
      </c>
      <c r="C11" s="13">
        <v>43296</v>
      </c>
      <c r="D11" s="14" t="s">
        <v>18</v>
      </c>
      <c r="E11" s="14" t="s">
        <v>305</v>
      </c>
      <c r="F11" s="14" t="s">
        <v>311</v>
      </c>
      <c r="G11" s="14" t="s">
        <v>322</v>
      </c>
      <c r="H11" s="14" t="s">
        <v>19</v>
      </c>
      <c r="I11" s="14" t="s">
        <v>27</v>
      </c>
      <c r="J11" s="59">
        <f>1997.5+5003.5</f>
        <v>7001</v>
      </c>
      <c r="K11" s="9"/>
      <c r="L11" s="9"/>
      <c r="M11" s="9"/>
      <c r="N11" s="9"/>
      <c r="O11" s="71" t="s">
        <v>35</v>
      </c>
      <c r="P11" s="6" t="s">
        <v>41</v>
      </c>
    </row>
    <row r="12" spans="1:16" s="24" customFormat="1" x14ac:dyDescent="0.25">
      <c r="A12" s="12" t="s">
        <v>300</v>
      </c>
      <c r="B12" s="12" t="s">
        <v>1042</v>
      </c>
      <c r="C12" s="13">
        <v>43298</v>
      </c>
      <c r="D12" s="14" t="s">
        <v>30</v>
      </c>
      <c r="E12" s="14" t="s">
        <v>306</v>
      </c>
      <c r="F12" s="14" t="s">
        <v>312</v>
      </c>
      <c r="G12" s="14" t="s">
        <v>323</v>
      </c>
      <c r="H12" s="14" t="s">
        <v>21</v>
      </c>
      <c r="I12" s="14" t="s">
        <v>325</v>
      </c>
      <c r="J12" s="59">
        <v>615.6</v>
      </c>
      <c r="K12" s="9"/>
      <c r="L12" s="9"/>
      <c r="M12" s="9"/>
      <c r="N12" s="9"/>
      <c r="O12" s="71" t="s">
        <v>35</v>
      </c>
      <c r="P12" s="6" t="s">
        <v>41</v>
      </c>
    </row>
    <row r="13" spans="1:16" s="24" customFormat="1" ht="12.75" x14ac:dyDescent="0.2">
      <c r="A13" s="12" t="s">
        <v>301</v>
      </c>
      <c r="B13" s="12" t="s">
        <v>1043</v>
      </c>
      <c r="C13" s="13">
        <v>43305</v>
      </c>
      <c r="D13" s="14" t="s">
        <v>14</v>
      </c>
      <c r="E13" s="14" t="s">
        <v>307</v>
      </c>
      <c r="F13" s="14" t="s">
        <v>313</v>
      </c>
      <c r="G13" s="14" t="s">
        <v>324</v>
      </c>
      <c r="H13" s="14" t="s">
        <v>15</v>
      </c>
      <c r="I13" s="14" t="s">
        <v>27</v>
      </c>
      <c r="J13" s="9"/>
      <c r="K13" s="9"/>
      <c r="L13" s="9"/>
      <c r="M13" s="9"/>
      <c r="N13" s="9"/>
      <c r="O13" s="71" t="s">
        <v>35</v>
      </c>
      <c r="P13" s="6" t="s">
        <v>41</v>
      </c>
    </row>
    <row r="14" spans="1:16" x14ac:dyDescent="0.25">
      <c r="A14" s="18" t="s">
        <v>295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s="24" customFormat="1" x14ac:dyDescent="0.25">
      <c r="A15" s="4" t="s">
        <v>546</v>
      </c>
      <c r="B15" s="4" t="s">
        <v>1044</v>
      </c>
      <c r="C15" s="5">
        <v>43333</v>
      </c>
      <c r="D15" s="6" t="s">
        <v>30</v>
      </c>
      <c r="E15" s="6" t="s">
        <v>549</v>
      </c>
      <c r="F15" s="7" t="s">
        <v>550</v>
      </c>
      <c r="G15" s="6" t="s">
        <v>555</v>
      </c>
      <c r="H15" s="6" t="s">
        <v>19</v>
      </c>
      <c r="I15" s="6" t="s">
        <v>27</v>
      </c>
      <c r="J15" s="59">
        <f>346.2+52.5</f>
        <v>398.7</v>
      </c>
      <c r="K15" s="9"/>
      <c r="L15" s="9"/>
      <c r="M15" s="9"/>
      <c r="N15" s="9"/>
      <c r="O15" s="62" t="s">
        <v>35</v>
      </c>
      <c r="P15" s="6" t="s">
        <v>41</v>
      </c>
    </row>
    <row r="16" spans="1:16" s="24" customFormat="1" x14ac:dyDescent="0.25">
      <c r="A16" s="4" t="s">
        <v>547</v>
      </c>
      <c r="B16" s="4" t="s">
        <v>1045</v>
      </c>
      <c r="C16" s="5">
        <v>43341</v>
      </c>
      <c r="D16" s="6" t="s">
        <v>28</v>
      </c>
      <c r="E16" s="6" t="s">
        <v>551</v>
      </c>
      <c r="F16" s="7" t="s">
        <v>552</v>
      </c>
      <c r="G16" s="6" t="s">
        <v>556</v>
      </c>
      <c r="H16" s="6" t="s">
        <v>19</v>
      </c>
      <c r="I16" s="6" t="s">
        <v>20</v>
      </c>
      <c r="J16" s="59"/>
      <c r="K16" s="9"/>
      <c r="L16" s="9"/>
      <c r="M16" s="9"/>
      <c r="N16" s="9"/>
      <c r="O16" s="62" t="s">
        <v>35</v>
      </c>
      <c r="P16" s="6" t="s">
        <v>41</v>
      </c>
    </row>
    <row r="17" spans="1:16" s="24" customFormat="1" x14ac:dyDescent="0.25">
      <c r="A17" s="4" t="s">
        <v>547</v>
      </c>
      <c r="B17" s="4" t="s">
        <v>1046</v>
      </c>
      <c r="C17" s="5">
        <v>43341</v>
      </c>
      <c r="D17" s="6" t="s">
        <v>28</v>
      </c>
      <c r="E17" s="6" t="s">
        <v>551</v>
      </c>
      <c r="F17" s="7" t="s">
        <v>552</v>
      </c>
      <c r="G17" s="6" t="s">
        <v>557</v>
      </c>
      <c r="H17" s="6" t="s">
        <v>21</v>
      </c>
      <c r="I17" s="6" t="s">
        <v>20</v>
      </c>
      <c r="J17" s="59">
        <v>358</v>
      </c>
      <c r="K17" s="9"/>
      <c r="L17" s="9"/>
      <c r="M17" s="9"/>
      <c r="N17" s="9"/>
      <c r="O17" s="62" t="s">
        <v>35</v>
      </c>
      <c r="P17" s="6" t="s">
        <v>41</v>
      </c>
    </row>
    <row r="18" spans="1:16" s="24" customFormat="1" x14ac:dyDescent="0.25">
      <c r="A18" s="4" t="s">
        <v>548</v>
      </c>
      <c r="B18" s="4" t="s">
        <v>1047</v>
      </c>
      <c r="C18" s="5">
        <v>43343</v>
      </c>
      <c r="D18" s="6" t="s">
        <v>30</v>
      </c>
      <c r="E18" s="6" t="s">
        <v>553</v>
      </c>
      <c r="F18" s="7" t="s">
        <v>554</v>
      </c>
      <c r="G18" s="6" t="s">
        <v>558</v>
      </c>
      <c r="H18" s="6" t="s">
        <v>21</v>
      </c>
      <c r="I18" s="6" t="s">
        <v>20</v>
      </c>
      <c r="J18" s="59"/>
      <c r="K18" s="9"/>
      <c r="L18" s="9"/>
      <c r="M18" s="9"/>
      <c r="N18" s="9"/>
      <c r="O18" s="62" t="s">
        <v>35</v>
      </c>
      <c r="P18" s="6" t="s">
        <v>41</v>
      </c>
    </row>
    <row r="19" spans="1:16" s="24" customFormat="1" x14ac:dyDescent="0.25">
      <c r="A19" s="6" t="s">
        <v>548</v>
      </c>
      <c r="B19" s="6" t="s">
        <v>1048</v>
      </c>
      <c r="C19" s="5">
        <v>43343</v>
      </c>
      <c r="D19" s="6" t="s">
        <v>30</v>
      </c>
      <c r="E19" s="6" t="s">
        <v>553</v>
      </c>
      <c r="F19" s="6" t="s">
        <v>554</v>
      </c>
      <c r="G19" s="6" t="s">
        <v>559</v>
      </c>
      <c r="H19" s="6" t="s">
        <v>19</v>
      </c>
      <c r="I19" s="6" t="s">
        <v>20</v>
      </c>
      <c r="J19" s="59">
        <v>279.5</v>
      </c>
      <c r="K19" s="9"/>
      <c r="L19" s="9"/>
      <c r="M19" s="9"/>
      <c r="N19" s="9"/>
      <c r="O19" s="62" t="s">
        <v>35</v>
      </c>
      <c r="P19" s="6" t="s">
        <v>41</v>
      </c>
    </row>
    <row r="20" spans="1:16" s="24" customFormat="1" x14ac:dyDescent="0.25">
      <c r="A20" s="6" t="s">
        <v>548</v>
      </c>
      <c r="B20" s="6" t="s">
        <v>1049</v>
      </c>
      <c r="C20" s="5">
        <v>43343</v>
      </c>
      <c r="D20" s="6" t="s">
        <v>30</v>
      </c>
      <c r="E20" s="6" t="s">
        <v>553</v>
      </c>
      <c r="F20" s="6" t="s">
        <v>554</v>
      </c>
      <c r="G20" s="6" t="s">
        <v>560</v>
      </c>
      <c r="H20" s="6" t="s">
        <v>19</v>
      </c>
      <c r="I20" s="6" t="s">
        <v>20</v>
      </c>
      <c r="J20" s="59">
        <v>158.6</v>
      </c>
      <c r="K20" s="9"/>
      <c r="L20" s="9"/>
      <c r="M20" s="9"/>
      <c r="N20" s="9"/>
      <c r="O20" s="62" t="s">
        <v>35</v>
      </c>
      <c r="P20" s="6" t="s">
        <v>41</v>
      </c>
    </row>
    <row r="21" spans="1:16" x14ac:dyDescent="0.25">
      <c r="A21" s="18" t="s">
        <v>401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s="24" customFormat="1" x14ac:dyDescent="0.25">
      <c r="A22" s="15" t="s">
        <v>782</v>
      </c>
      <c r="B22" s="15" t="s">
        <v>1050</v>
      </c>
      <c r="C22" s="5">
        <v>43360</v>
      </c>
      <c r="D22" s="6" t="s">
        <v>14</v>
      </c>
      <c r="E22" s="6" t="s">
        <v>787</v>
      </c>
      <c r="F22" s="7" t="s">
        <v>788</v>
      </c>
      <c r="G22" s="6" t="s">
        <v>797</v>
      </c>
      <c r="H22" s="6" t="s">
        <v>15</v>
      </c>
      <c r="I22" s="6" t="s">
        <v>27</v>
      </c>
      <c r="J22" s="59">
        <v>488.1</v>
      </c>
      <c r="K22" s="9"/>
      <c r="L22" s="9"/>
      <c r="M22" s="9"/>
      <c r="N22" s="9"/>
      <c r="O22" s="72" t="s">
        <v>35</v>
      </c>
      <c r="P22" s="6" t="s">
        <v>41</v>
      </c>
    </row>
    <row r="23" spans="1:16" s="24" customFormat="1" x14ac:dyDescent="0.25">
      <c r="A23" s="38" t="s">
        <v>783</v>
      </c>
      <c r="B23" s="38" t="s">
        <v>1051</v>
      </c>
      <c r="C23" s="5">
        <v>43361</v>
      </c>
      <c r="D23" s="6" t="s">
        <v>30</v>
      </c>
      <c r="E23" s="6" t="s">
        <v>789</v>
      </c>
      <c r="F23" s="7" t="s">
        <v>790</v>
      </c>
      <c r="G23" s="6" t="s">
        <v>798</v>
      </c>
      <c r="H23" s="6" t="s">
        <v>19</v>
      </c>
      <c r="I23" s="6" t="s">
        <v>24</v>
      </c>
      <c r="J23" s="59">
        <v>737.8</v>
      </c>
      <c r="K23" s="9"/>
      <c r="L23" s="9"/>
      <c r="M23" s="9"/>
      <c r="N23" s="9"/>
      <c r="O23" s="72" t="s">
        <v>35</v>
      </c>
      <c r="P23" s="6" t="s">
        <v>41</v>
      </c>
    </row>
    <row r="24" spans="1:16" s="24" customFormat="1" ht="12.75" x14ac:dyDescent="0.2">
      <c r="A24" s="38" t="s">
        <v>784</v>
      </c>
      <c r="B24" s="38" t="s">
        <v>1052</v>
      </c>
      <c r="C24" s="5">
        <v>43316</v>
      </c>
      <c r="D24" s="6" t="s">
        <v>28</v>
      </c>
      <c r="E24" s="6" t="s">
        <v>791</v>
      </c>
      <c r="F24" s="7" t="s">
        <v>792</v>
      </c>
      <c r="G24" s="6" t="s">
        <v>799</v>
      </c>
      <c r="H24" s="6" t="s">
        <v>19</v>
      </c>
      <c r="I24" s="6" t="s">
        <v>802</v>
      </c>
      <c r="J24" s="9"/>
      <c r="K24" s="9"/>
      <c r="L24" s="9"/>
      <c r="M24" s="9"/>
      <c r="N24" s="9"/>
      <c r="O24" s="72" t="s">
        <v>35</v>
      </c>
      <c r="P24" s="6" t="s">
        <v>41</v>
      </c>
    </row>
    <row r="25" spans="1:16" s="24" customFormat="1" x14ac:dyDescent="0.25">
      <c r="A25" s="38" t="s">
        <v>785</v>
      </c>
      <c r="B25" s="38" t="s">
        <v>1053</v>
      </c>
      <c r="C25" s="5">
        <v>43368</v>
      </c>
      <c r="D25" s="6" t="s">
        <v>30</v>
      </c>
      <c r="E25" s="6" t="s">
        <v>793</v>
      </c>
      <c r="F25" s="7" t="s">
        <v>794</v>
      </c>
      <c r="G25" s="8" t="s">
        <v>800</v>
      </c>
      <c r="H25" s="6" t="s">
        <v>19</v>
      </c>
      <c r="I25" s="6" t="s">
        <v>24</v>
      </c>
      <c r="J25" s="59">
        <v>362.5</v>
      </c>
      <c r="K25" s="9"/>
      <c r="L25" s="9"/>
      <c r="M25" s="9"/>
      <c r="N25" s="9"/>
      <c r="O25" s="72" t="s">
        <v>35</v>
      </c>
      <c r="P25" s="6" t="s">
        <v>41</v>
      </c>
    </row>
    <row r="26" spans="1:16" s="24" customFormat="1" x14ac:dyDescent="0.25">
      <c r="A26" s="38" t="s">
        <v>786</v>
      </c>
      <c r="B26" s="38" t="s">
        <v>1054</v>
      </c>
      <c r="C26" s="5">
        <v>43371</v>
      </c>
      <c r="D26" s="6" t="s">
        <v>30</v>
      </c>
      <c r="E26" s="6" t="s">
        <v>795</v>
      </c>
      <c r="F26" s="7" t="s">
        <v>796</v>
      </c>
      <c r="G26" s="8" t="s">
        <v>801</v>
      </c>
      <c r="H26" s="6" t="s">
        <v>21</v>
      </c>
      <c r="I26" s="6" t="s">
        <v>216</v>
      </c>
      <c r="J26" s="59">
        <v>348.6</v>
      </c>
      <c r="K26" s="9"/>
      <c r="L26" s="9"/>
      <c r="M26" s="9"/>
      <c r="N26" s="9"/>
      <c r="O26" s="72" t="s">
        <v>35</v>
      </c>
      <c r="P26" s="6" t="s">
        <v>41</v>
      </c>
    </row>
  </sheetData>
  <mergeCells count="12">
    <mergeCell ref="P1:P2"/>
    <mergeCell ref="H1:H2"/>
    <mergeCell ref="I1:I2"/>
    <mergeCell ref="J1:N1"/>
    <mergeCell ref="O1:O2"/>
    <mergeCell ref="A1:A2"/>
    <mergeCell ref="C1:C2"/>
    <mergeCell ref="D1:D2"/>
    <mergeCell ref="E1:E2"/>
    <mergeCell ref="F1:F2"/>
    <mergeCell ref="G1:G2"/>
    <mergeCell ref="B1:B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opLeftCell="H1" zoomScale="80" zoomScaleNormal="80" workbookViewId="0">
      <selection activeCell="P1" sqref="P1:P6"/>
    </sheetView>
  </sheetViews>
  <sheetFormatPr baseColWidth="10" defaultRowHeight="15" x14ac:dyDescent="0.25"/>
  <cols>
    <col min="1" max="1" width="17.85546875" bestFit="1" customWidth="1"/>
    <col min="2" max="2" width="17.85546875" customWidth="1"/>
    <col min="3" max="3" width="19.85546875" customWidth="1"/>
    <col min="4" max="4" width="16.42578125" customWidth="1"/>
    <col min="5" max="5" width="20.5703125" customWidth="1"/>
    <col min="6" max="6" width="15" customWidth="1"/>
    <col min="7" max="7" width="53.5703125" bestFit="1" customWidth="1"/>
    <col min="8" max="8" width="21.7109375" bestFit="1" customWidth="1"/>
    <col min="9" max="9" width="35.140625" bestFit="1" customWidth="1"/>
    <col min="10" max="10" width="17.5703125" bestFit="1" customWidth="1"/>
    <col min="11" max="11" width="15.85546875" bestFit="1" customWidth="1"/>
    <col min="12" max="12" width="16.140625" bestFit="1" customWidth="1"/>
    <col min="13" max="13" width="10.28515625" bestFit="1" customWidth="1"/>
    <col min="15" max="15" width="33.140625" bestFit="1" customWidth="1"/>
    <col min="16" max="16" width="21.42578125" customWidth="1"/>
  </cols>
  <sheetData>
    <row r="1" spans="1:16" ht="46.5" customHeight="1" x14ac:dyDescent="0.25">
      <c r="A1" s="43" t="s">
        <v>49</v>
      </c>
      <c r="B1" s="43" t="s">
        <v>50</v>
      </c>
      <c r="C1" s="57" t="s">
        <v>0</v>
      </c>
      <c r="D1" s="50" t="s">
        <v>1</v>
      </c>
      <c r="E1" s="50" t="s">
        <v>2</v>
      </c>
      <c r="F1" s="50" t="s">
        <v>3</v>
      </c>
      <c r="G1" s="50" t="s">
        <v>4</v>
      </c>
      <c r="H1" s="50" t="s">
        <v>5</v>
      </c>
      <c r="I1" s="50" t="s">
        <v>6</v>
      </c>
      <c r="J1" s="52" t="s">
        <v>7</v>
      </c>
      <c r="K1" s="53"/>
      <c r="L1" s="53"/>
      <c r="M1" s="53"/>
      <c r="N1" s="54"/>
      <c r="O1" s="55" t="s">
        <v>37</v>
      </c>
      <c r="P1" s="55" t="s">
        <v>38</v>
      </c>
    </row>
    <row r="2" spans="1:16" ht="43.5" customHeight="1" x14ac:dyDescent="0.25">
      <c r="A2" s="44"/>
      <c r="B2" s="44"/>
      <c r="C2" s="58"/>
      <c r="D2" s="51"/>
      <c r="E2" s="51"/>
      <c r="F2" s="51"/>
      <c r="G2" s="51"/>
      <c r="H2" s="51"/>
      <c r="I2" s="51"/>
      <c r="J2" s="1" t="s">
        <v>9</v>
      </c>
      <c r="K2" s="1" t="s">
        <v>10</v>
      </c>
      <c r="L2" s="1" t="s">
        <v>11</v>
      </c>
      <c r="M2" s="2" t="s">
        <v>12</v>
      </c>
      <c r="N2" s="2" t="s">
        <v>13</v>
      </c>
      <c r="O2" s="56"/>
      <c r="P2" s="56"/>
    </row>
    <row r="3" spans="1:16" x14ac:dyDescent="0.25">
      <c r="A3" s="18" t="s">
        <v>51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s="24" customFormat="1" x14ac:dyDescent="0.25">
      <c r="A4" s="12" t="s">
        <v>326</v>
      </c>
      <c r="B4" s="12" t="s">
        <v>1055</v>
      </c>
      <c r="C4" s="5">
        <v>43285</v>
      </c>
      <c r="D4" s="14" t="s">
        <v>28</v>
      </c>
      <c r="E4" s="14" t="s">
        <v>330</v>
      </c>
      <c r="F4" s="14" t="s">
        <v>334</v>
      </c>
      <c r="G4" s="14" t="s">
        <v>337</v>
      </c>
      <c r="H4" s="14" t="s">
        <v>21</v>
      </c>
      <c r="I4" s="14" t="s">
        <v>33</v>
      </c>
      <c r="J4" s="59">
        <v>208.5</v>
      </c>
      <c r="K4" s="9"/>
      <c r="L4" s="9"/>
      <c r="M4" s="9"/>
      <c r="N4" s="9"/>
      <c r="O4" s="6" t="s">
        <v>40</v>
      </c>
      <c r="P4" s="6" t="s">
        <v>41</v>
      </c>
    </row>
    <row r="5" spans="1:16" s="24" customFormat="1" x14ac:dyDescent="0.25">
      <c r="A5" s="4" t="s">
        <v>327</v>
      </c>
      <c r="B5" s="4" t="s">
        <v>1056</v>
      </c>
      <c r="C5" s="5">
        <v>43286</v>
      </c>
      <c r="D5" s="25" t="s">
        <v>18</v>
      </c>
      <c r="E5" s="6" t="s">
        <v>331</v>
      </c>
      <c r="F5" s="32" t="s">
        <v>335</v>
      </c>
      <c r="G5" s="6" t="s">
        <v>338</v>
      </c>
      <c r="H5" s="6" t="s">
        <v>19</v>
      </c>
      <c r="I5" s="6" t="s">
        <v>16</v>
      </c>
      <c r="J5" s="59">
        <f>2109.5+9030.2</f>
        <v>11139.7</v>
      </c>
      <c r="K5" s="9"/>
      <c r="L5" s="9"/>
      <c r="M5" s="9"/>
      <c r="N5" s="9"/>
      <c r="O5" s="6" t="s">
        <v>40</v>
      </c>
      <c r="P5" s="6" t="s">
        <v>41</v>
      </c>
    </row>
    <row r="6" spans="1:16" s="24" customFormat="1" x14ac:dyDescent="0.25">
      <c r="A6" s="4" t="s">
        <v>327</v>
      </c>
      <c r="B6" s="4" t="s">
        <v>1057</v>
      </c>
      <c r="C6" s="5">
        <v>43286</v>
      </c>
      <c r="D6" s="25" t="s">
        <v>18</v>
      </c>
      <c r="E6" s="6" t="s">
        <v>331</v>
      </c>
      <c r="F6" s="32" t="s">
        <v>335</v>
      </c>
      <c r="G6" s="6" t="s">
        <v>339</v>
      </c>
      <c r="H6" s="6" t="s">
        <v>19</v>
      </c>
      <c r="I6" s="26" t="s">
        <v>16</v>
      </c>
      <c r="J6" s="59">
        <v>509.7</v>
      </c>
      <c r="K6" s="9"/>
      <c r="L6" s="9"/>
      <c r="M6" s="9"/>
      <c r="N6" s="9"/>
      <c r="O6" s="6" t="s">
        <v>40</v>
      </c>
      <c r="P6" s="6" t="s">
        <v>41</v>
      </c>
    </row>
    <row r="7" spans="1:16" s="24" customFormat="1" x14ac:dyDescent="0.25">
      <c r="A7" s="12" t="s">
        <v>328</v>
      </c>
      <c r="B7" s="12" t="s">
        <v>1058</v>
      </c>
      <c r="C7" s="5">
        <v>42934</v>
      </c>
      <c r="D7" s="28" t="s">
        <v>14</v>
      </c>
      <c r="E7" s="14" t="s">
        <v>332</v>
      </c>
      <c r="F7" s="6" t="s">
        <v>336</v>
      </c>
      <c r="G7" s="14" t="s">
        <v>340</v>
      </c>
      <c r="H7" s="14" t="s">
        <v>15</v>
      </c>
      <c r="I7" s="30" t="s">
        <v>27</v>
      </c>
      <c r="J7" s="59">
        <v>647.6</v>
      </c>
      <c r="K7" s="9"/>
      <c r="L7" s="9"/>
      <c r="M7" s="9"/>
      <c r="N7" s="9"/>
      <c r="O7" s="6" t="s">
        <v>40</v>
      </c>
      <c r="P7" s="14" t="s">
        <v>41</v>
      </c>
    </row>
    <row r="8" spans="1:16" s="24" customFormat="1" x14ac:dyDescent="0.25">
      <c r="A8" s="12" t="s">
        <v>328</v>
      </c>
      <c r="B8" s="12" t="s">
        <v>1059</v>
      </c>
      <c r="C8" s="5">
        <v>42934</v>
      </c>
      <c r="D8" s="28" t="s">
        <v>14</v>
      </c>
      <c r="E8" s="14" t="s">
        <v>332</v>
      </c>
      <c r="F8" s="29" t="s">
        <v>336</v>
      </c>
      <c r="G8" s="14" t="s">
        <v>341</v>
      </c>
      <c r="H8" s="14" t="s">
        <v>15</v>
      </c>
      <c r="I8" s="30" t="s">
        <v>27</v>
      </c>
      <c r="J8" s="59">
        <f>1983.5+918.2+570</f>
        <v>3471.7</v>
      </c>
      <c r="K8" s="9"/>
      <c r="L8" s="9"/>
      <c r="M8" s="9"/>
      <c r="N8" s="9"/>
      <c r="O8" s="6" t="s">
        <v>40</v>
      </c>
      <c r="P8" s="6" t="s">
        <v>41</v>
      </c>
    </row>
    <row r="9" spans="1:16" s="24" customFormat="1" x14ac:dyDescent="0.25">
      <c r="A9" s="12" t="s">
        <v>329</v>
      </c>
      <c r="B9" s="12" t="s">
        <v>1060</v>
      </c>
      <c r="C9" s="5">
        <v>43311</v>
      </c>
      <c r="D9" s="28" t="s">
        <v>30</v>
      </c>
      <c r="E9" s="14" t="s">
        <v>333</v>
      </c>
      <c r="F9" s="29" t="s">
        <v>208</v>
      </c>
      <c r="G9" s="14" t="s">
        <v>342</v>
      </c>
      <c r="H9" s="14" t="s">
        <v>21</v>
      </c>
      <c r="I9" s="30" t="s">
        <v>22</v>
      </c>
      <c r="J9" s="59">
        <v>261.5</v>
      </c>
      <c r="K9" s="9"/>
      <c r="L9" s="9"/>
      <c r="M9" s="9"/>
      <c r="N9" s="9"/>
      <c r="O9" s="6" t="s">
        <v>40</v>
      </c>
      <c r="P9" s="6" t="s">
        <v>41</v>
      </c>
    </row>
    <row r="10" spans="1:16" s="24" customFormat="1" x14ac:dyDescent="0.25">
      <c r="A10" s="12" t="s">
        <v>329</v>
      </c>
      <c r="B10" s="12" t="s">
        <v>1061</v>
      </c>
      <c r="C10" s="5">
        <v>43311</v>
      </c>
      <c r="D10" s="28" t="s">
        <v>30</v>
      </c>
      <c r="E10" s="14" t="s">
        <v>333</v>
      </c>
      <c r="F10" s="29" t="s">
        <v>208</v>
      </c>
      <c r="G10" s="14" t="s">
        <v>343</v>
      </c>
      <c r="H10" s="14" t="s">
        <v>19</v>
      </c>
      <c r="I10" s="30" t="s">
        <v>22</v>
      </c>
      <c r="J10" s="59">
        <f>414.8+100</f>
        <v>514.79999999999995</v>
      </c>
      <c r="K10" s="9"/>
      <c r="L10" s="9"/>
      <c r="M10" s="9"/>
      <c r="N10" s="9"/>
      <c r="O10" s="6" t="s">
        <v>40</v>
      </c>
      <c r="P10" s="6" t="s">
        <v>41</v>
      </c>
    </row>
    <row r="11" spans="1:16" x14ac:dyDescent="0.25">
      <c r="A11" s="18" t="s">
        <v>295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s="41" customFormat="1" x14ac:dyDescent="0.25">
      <c r="A12" s="4" t="s">
        <v>565</v>
      </c>
      <c r="B12" s="4" t="s">
        <v>1062</v>
      </c>
      <c r="C12" s="5">
        <v>43315</v>
      </c>
      <c r="D12" s="6" t="s">
        <v>18</v>
      </c>
      <c r="E12" s="6" t="s">
        <v>570</v>
      </c>
      <c r="F12" s="7" t="s">
        <v>571</v>
      </c>
      <c r="G12" s="6" t="s">
        <v>580</v>
      </c>
      <c r="H12" s="6" t="s">
        <v>19</v>
      </c>
      <c r="I12" s="6" t="s">
        <v>33</v>
      </c>
      <c r="J12" s="59">
        <v>231.5</v>
      </c>
      <c r="K12" s="9"/>
      <c r="L12" s="9"/>
      <c r="M12" s="9"/>
      <c r="N12" s="9"/>
      <c r="O12" s="6" t="s">
        <v>40</v>
      </c>
      <c r="P12" s="6" t="s">
        <v>41</v>
      </c>
    </row>
    <row r="13" spans="1:16" s="41" customFormat="1" x14ac:dyDescent="0.25">
      <c r="A13" s="4" t="s">
        <v>565</v>
      </c>
      <c r="B13" s="4" t="s">
        <v>1063</v>
      </c>
      <c r="C13" s="5">
        <v>43315</v>
      </c>
      <c r="D13" s="6" t="s">
        <v>18</v>
      </c>
      <c r="E13" s="6" t="s">
        <v>570</v>
      </c>
      <c r="F13" s="7" t="s">
        <v>571</v>
      </c>
      <c r="G13" s="6" t="s">
        <v>581</v>
      </c>
      <c r="H13" s="6" t="s">
        <v>19</v>
      </c>
      <c r="I13" s="6" t="s">
        <v>33</v>
      </c>
      <c r="J13" s="59">
        <f>2097.5+7041.4</f>
        <v>9138.9</v>
      </c>
      <c r="K13" s="9"/>
      <c r="L13" s="9"/>
      <c r="M13" s="9"/>
      <c r="N13" s="9"/>
      <c r="O13" s="6" t="s">
        <v>40</v>
      </c>
      <c r="P13" s="6" t="s">
        <v>41</v>
      </c>
    </row>
    <row r="14" spans="1:16" s="41" customFormat="1" x14ac:dyDescent="0.25">
      <c r="A14" s="4" t="s">
        <v>566</v>
      </c>
      <c r="B14" s="4" t="s">
        <v>1064</v>
      </c>
      <c r="C14" s="5">
        <v>43319</v>
      </c>
      <c r="D14" s="6" t="s">
        <v>14</v>
      </c>
      <c r="E14" s="6" t="s">
        <v>572</v>
      </c>
      <c r="F14" s="7" t="s">
        <v>573</v>
      </c>
      <c r="G14" s="6" t="s">
        <v>582</v>
      </c>
      <c r="H14" s="6" t="s">
        <v>15</v>
      </c>
      <c r="I14" s="6" t="s">
        <v>27</v>
      </c>
      <c r="J14" s="59">
        <f>399.6+90</f>
        <v>489.6</v>
      </c>
      <c r="K14" s="9"/>
      <c r="L14" s="9"/>
      <c r="M14" s="9"/>
      <c r="N14" s="9"/>
      <c r="O14" s="6" t="s">
        <v>40</v>
      </c>
      <c r="P14" s="6" t="s">
        <v>41</v>
      </c>
    </row>
    <row r="15" spans="1:16" s="41" customFormat="1" x14ac:dyDescent="0.25">
      <c r="A15" s="4" t="s">
        <v>567</v>
      </c>
      <c r="B15" s="4" t="s">
        <v>1065</v>
      </c>
      <c r="C15" s="5">
        <v>43325</v>
      </c>
      <c r="D15" s="6" t="s">
        <v>18</v>
      </c>
      <c r="E15" s="6" t="s">
        <v>574</v>
      </c>
      <c r="F15" s="7" t="s">
        <v>575</v>
      </c>
      <c r="G15" s="6" t="s">
        <v>583</v>
      </c>
      <c r="H15" s="6" t="s">
        <v>19</v>
      </c>
      <c r="I15" s="6" t="s">
        <v>16</v>
      </c>
      <c r="J15" s="59">
        <v>501.6</v>
      </c>
      <c r="K15" s="9"/>
      <c r="L15" s="9"/>
      <c r="M15" s="9"/>
      <c r="N15" s="9"/>
      <c r="O15" s="6" t="s">
        <v>40</v>
      </c>
      <c r="P15" s="6" t="s">
        <v>41</v>
      </c>
    </row>
    <row r="16" spans="1:16" s="41" customFormat="1" x14ac:dyDescent="0.25">
      <c r="A16" s="4" t="s">
        <v>567</v>
      </c>
      <c r="B16" s="4" t="s">
        <v>1066</v>
      </c>
      <c r="C16" s="5">
        <v>43325</v>
      </c>
      <c r="D16" s="6" t="s">
        <v>18</v>
      </c>
      <c r="E16" s="6" t="s">
        <v>574</v>
      </c>
      <c r="F16" s="7" t="s">
        <v>575</v>
      </c>
      <c r="G16" s="6" t="s">
        <v>584</v>
      </c>
      <c r="H16" s="6" t="s">
        <v>19</v>
      </c>
      <c r="I16" s="6" t="s">
        <v>16</v>
      </c>
      <c r="J16" s="59">
        <v>261.5</v>
      </c>
      <c r="K16" s="9"/>
      <c r="L16" s="9"/>
      <c r="M16" s="9"/>
      <c r="N16" s="9"/>
      <c r="O16" s="6" t="s">
        <v>40</v>
      </c>
      <c r="P16" s="14" t="s">
        <v>41</v>
      </c>
    </row>
    <row r="17" spans="1:16" s="41" customFormat="1" x14ac:dyDescent="0.25">
      <c r="A17" s="4" t="s">
        <v>568</v>
      </c>
      <c r="B17" s="4" t="s">
        <v>1067</v>
      </c>
      <c r="C17" s="5">
        <v>43329</v>
      </c>
      <c r="D17" s="6" t="s">
        <v>14</v>
      </c>
      <c r="E17" s="6" t="s">
        <v>576</v>
      </c>
      <c r="F17" s="7" t="s">
        <v>577</v>
      </c>
      <c r="G17" s="6" t="s">
        <v>585</v>
      </c>
      <c r="H17" s="6" t="s">
        <v>15</v>
      </c>
      <c r="I17" s="6" t="s">
        <v>27</v>
      </c>
      <c r="J17" s="59">
        <v>150</v>
      </c>
      <c r="K17" s="9"/>
      <c r="L17" s="9"/>
      <c r="M17" s="9"/>
      <c r="N17" s="9"/>
      <c r="O17" s="6" t="s">
        <v>40</v>
      </c>
      <c r="P17" s="6" t="s">
        <v>41</v>
      </c>
    </row>
    <row r="18" spans="1:16" s="41" customFormat="1" x14ac:dyDescent="0.25">
      <c r="A18" s="4" t="s">
        <v>569</v>
      </c>
      <c r="B18" s="4" t="s">
        <v>1068</v>
      </c>
      <c r="C18" s="5">
        <v>43329</v>
      </c>
      <c r="D18" s="6" t="s">
        <v>30</v>
      </c>
      <c r="E18" s="6" t="s">
        <v>578</v>
      </c>
      <c r="F18" s="7" t="s">
        <v>579</v>
      </c>
      <c r="G18" s="6" t="s">
        <v>586</v>
      </c>
      <c r="H18" s="6" t="s">
        <v>21</v>
      </c>
      <c r="I18" s="6" t="s">
        <v>16</v>
      </c>
      <c r="J18" s="59">
        <f>150+150</f>
        <v>300</v>
      </c>
      <c r="K18" s="9"/>
      <c r="L18" s="9"/>
      <c r="M18" s="9"/>
      <c r="N18" s="9"/>
      <c r="O18" s="6" t="s">
        <v>40</v>
      </c>
      <c r="P18" s="6" t="s">
        <v>41</v>
      </c>
    </row>
    <row r="19" spans="1:16" s="41" customFormat="1" x14ac:dyDescent="0.25">
      <c r="A19" s="4" t="s">
        <v>561</v>
      </c>
      <c r="B19" s="4" t="s">
        <v>1069</v>
      </c>
      <c r="C19" s="5">
        <v>43341</v>
      </c>
      <c r="D19" s="6" t="s">
        <v>14</v>
      </c>
      <c r="E19" s="6" t="s">
        <v>562</v>
      </c>
      <c r="F19" s="7" t="s">
        <v>563</v>
      </c>
      <c r="G19" s="6" t="s">
        <v>564</v>
      </c>
      <c r="H19" s="6" t="s">
        <v>15</v>
      </c>
      <c r="I19" s="6" t="s">
        <v>16</v>
      </c>
      <c r="J19" s="59">
        <v>263</v>
      </c>
      <c r="K19" s="9"/>
      <c r="L19" s="9"/>
      <c r="M19" s="9"/>
      <c r="N19" s="9"/>
      <c r="O19" s="6" t="s">
        <v>40</v>
      </c>
      <c r="P19" s="6" t="s">
        <v>41</v>
      </c>
    </row>
    <row r="20" spans="1:16" x14ac:dyDescent="0.25">
      <c r="A20" s="18" t="s">
        <v>401</v>
      </c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s="41" customFormat="1" x14ac:dyDescent="0.25">
      <c r="A21" s="4" t="s">
        <v>803</v>
      </c>
      <c r="B21" s="4" t="s">
        <v>1070</v>
      </c>
      <c r="C21" s="5">
        <v>43350</v>
      </c>
      <c r="D21" s="6" t="s">
        <v>18</v>
      </c>
      <c r="E21" s="6" t="s">
        <v>810</v>
      </c>
      <c r="F21" s="7" t="s">
        <v>811</v>
      </c>
      <c r="G21" s="6" t="s">
        <v>824</v>
      </c>
      <c r="H21" s="6" t="s">
        <v>19</v>
      </c>
      <c r="I21" s="6" t="s">
        <v>33</v>
      </c>
      <c r="J21" s="59">
        <v>191</v>
      </c>
      <c r="K21" s="9"/>
      <c r="L21" s="9"/>
      <c r="M21" s="9"/>
      <c r="N21" s="9"/>
      <c r="O21" s="6" t="s">
        <v>40</v>
      </c>
      <c r="P21" s="6" t="s">
        <v>41</v>
      </c>
    </row>
    <row r="22" spans="1:16" s="41" customFormat="1" x14ac:dyDescent="0.25">
      <c r="A22" s="4" t="s">
        <v>804</v>
      </c>
      <c r="B22" s="4" t="s">
        <v>1071</v>
      </c>
      <c r="C22" s="5">
        <v>43354</v>
      </c>
      <c r="D22" s="6" t="s">
        <v>30</v>
      </c>
      <c r="E22" s="6" t="s">
        <v>812</v>
      </c>
      <c r="F22" s="7" t="s">
        <v>813</v>
      </c>
      <c r="G22" s="6" t="s">
        <v>825</v>
      </c>
      <c r="H22" s="6" t="s">
        <v>19</v>
      </c>
      <c r="I22" s="6" t="s">
        <v>16</v>
      </c>
      <c r="J22" s="59">
        <v>394.2</v>
      </c>
      <c r="K22" s="9"/>
      <c r="L22" s="9"/>
      <c r="M22" s="9"/>
      <c r="N22" s="9"/>
      <c r="O22" s="6" t="s">
        <v>40</v>
      </c>
      <c r="P22" s="6" t="s">
        <v>41</v>
      </c>
    </row>
    <row r="23" spans="1:16" s="41" customFormat="1" x14ac:dyDescent="0.25">
      <c r="A23" s="4" t="s">
        <v>804</v>
      </c>
      <c r="B23" s="4" t="s">
        <v>1072</v>
      </c>
      <c r="C23" s="5">
        <v>43354</v>
      </c>
      <c r="D23" s="6" t="s">
        <v>30</v>
      </c>
      <c r="E23" s="6" t="s">
        <v>812</v>
      </c>
      <c r="F23" s="7" t="s">
        <v>813</v>
      </c>
      <c r="G23" s="6" t="s">
        <v>826</v>
      </c>
      <c r="H23" s="6" t="s">
        <v>19</v>
      </c>
      <c r="I23" s="6" t="s">
        <v>16</v>
      </c>
      <c r="J23" s="59">
        <v>661.7</v>
      </c>
      <c r="K23" s="9"/>
      <c r="L23" s="9"/>
      <c r="M23" s="9"/>
      <c r="N23" s="9"/>
      <c r="O23" s="6" t="s">
        <v>40</v>
      </c>
      <c r="P23" s="6" t="s">
        <v>41</v>
      </c>
    </row>
    <row r="24" spans="1:16" s="41" customFormat="1" x14ac:dyDescent="0.25">
      <c r="A24" s="4" t="s">
        <v>804</v>
      </c>
      <c r="B24" s="4" t="s">
        <v>1073</v>
      </c>
      <c r="C24" s="5">
        <v>43354</v>
      </c>
      <c r="D24" s="6" t="s">
        <v>30</v>
      </c>
      <c r="E24" s="6" t="s">
        <v>812</v>
      </c>
      <c r="F24" s="7" t="s">
        <v>813</v>
      </c>
      <c r="G24" s="6" t="s">
        <v>827</v>
      </c>
      <c r="H24" s="6" t="s">
        <v>19</v>
      </c>
      <c r="I24" s="6" t="s">
        <v>16</v>
      </c>
      <c r="J24" s="59">
        <v>255.7</v>
      </c>
      <c r="K24" s="9"/>
      <c r="L24" s="9"/>
      <c r="M24" s="9"/>
      <c r="N24" s="9"/>
      <c r="O24" s="6" t="s">
        <v>40</v>
      </c>
      <c r="P24" s="6" t="s">
        <v>41</v>
      </c>
    </row>
    <row r="25" spans="1:16" s="41" customFormat="1" x14ac:dyDescent="0.25">
      <c r="A25" s="4" t="s">
        <v>805</v>
      </c>
      <c r="B25" s="4" t="s">
        <v>1074</v>
      </c>
      <c r="C25" s="5">
        <v>43361</v>
      </c>
      <c r="D25" s="6" t="s">
        <v>30</v>
      </c>
      <c r="E25" s="6" t="s">
        <v>814</v>
      </c>
      <c r="F25" s="7" t="s">
        <v>815</v>
      </c>
      <c r="G25" s="6" t="s">
        <v>828</v>
      </c>
      <c r="H25" s="6" t="s">
        <v>19</v>
      </c>
      <c r="I25" s="6" t="s">
        <v>16</v>
      </c>
      <c r="J25" s="59">
        <v>353.4</v>
      </c>
      <c r="K25" s="9"/>
      <c r="L25" s="9"/>
      <c r="M25" s="9"/>
      <c r="N25" s="9"/>
      <c r="O25" s="6" t="s">
        <v>40</v>
      </c>
      <c r="P25" s="6" t="s">
        <v>41</v>
      </c>
    </row>
    <row r="26" spans="1:16" s="41" customFormat="1" x14ac:dyDescent="0.25">
      <c r="A26" s="4" t="s">
        <v>805</v>
      </c>
      <c r="B26" s="4" t="s">
        <v>1075</v>
      </c>
      <c r="C26" s="5">
        <v>43361</v>
      </c>
      <c r="D26" s="6" t="s">
        <v>30</v>
      </c>
      <c r="E26" s="6" t="s">
        <v>814</v>
      </c>
      <c r="F26" s="7" t="s">
        <v>815</v>
      </c>
      <c r="G26" s="6" t="s">
        <v>829</v>
      </c>
      <c r="H26" s="6" t="s">
        <v>19</v>
      </c>
      <c r="I26" s="6" t="s">
        <v>16</v>
      </c>
      <c r="J26" s="59">
        <v>177.5</v>
      </c>
      <c r="K26" s="9"/>
      <c r="L26" s="9"/>
      <c r="M26" s="9"/>
      <c r="N26" s="9"/>
      <c r="O26" s="6" t="s">
        <v>40</v>
      </c>
      <c r="P26" s="6" t="s">
        <v>41</v>
      </c>
    </row>
    <row r="27" spans="1:16" s="41" customFormat="1" x14ac:dyDescent="0.25">
      <c r="A27" s="4" t="s">
        <v>805</v>
      </c>
      <c r="B27" s="4" t="s">
        <v>1076</v>
      </c>
      <c r="C27" s="5">
        <v>43361</v>
      </c>
      <c r="D27" s="6" t="s">
        <v>30</v>
      </c>
      <c r="E27" s="6" t="s">
        <v>814</v>
      </c>
      <c r="F27" s="7" t="s">
        <v>815</v>
      </c>
      <c r="G27" s="6" t="s">
        <v>830</v>
      </c>
      <c r="H27" s="6" t="s">
        <v>19</v>
      </c>
      <c r="I27" s="6" t="s">
        <v>16</v>
      </c>
      <c r="J27" s="59">
        <v>199.8</v>
      </c>
      <c r="K27" s="9"/>
      <c r="L27" s="9"/>
      <c r="M27" s="9"/>
      <c r="N27" s="9"/>
      <c r="O27" s="6" t="s">
        <v>40</v>
      </c>
      <c r="P27" s="6" t="s">
        <v>41</v>
      </c>
    </row>
    <row r="28" spans="1:16" s="41" customFormat="1" x14ac:dyDescent="0.25">
      <c r="A28" s="4" t="s">
        <v>806</v>
      </c>
      <c r="B28" s="4" t="s">
        <v>1077</v>
      </c>
      <c r="C28" s="5">
        <v>43361</v>
      </c>
      <c r="D28" s="6" t="s">
        <v>14</v>
      </c>
      <c r="E28" s="6" t="s">
        <v>816</v>
      </c>
      <c r="F28" s="7" t="s">
        <v>817</v>
      </c>
      <c r="G28" s="6" t="s">
        <v>831</v>
      </c>
      <c r="H28" s="6" t="s">
        <v>15</v>
      </c>
      <c r="I28" s="6" t="s">
        <v>16</v>
      </c>
      <c r="J28" s="59">
        <v>8887.4</v>
      </c>
      <c r="K28" s="9"/>
      <c r="L28" s="9"/>
      <c r="M28" s="9"/>
      <c r="N28" s="9"/>
      <c r="O28" s="6" t="s">
        <v>40</v>
      </c>
      <c r="P28" s="6" t="s">
        <v>41</v>
      </c>
    </row>
    <row r="29" spans="1:16" s="41" customFormat="1" x14ac:dyDescent="0.25">
      <c r="A29" s="4" t="s">
        <v>807</v>
      </c>
      <c r="B29" s="4" t="s">
        <v>1078</v>
      </c>
      <c r="C29" s="5">
        <v>43362</v>
      </c>
      <c r="D29" s="6" t="s">
        <v>14</v>
      </c>
      <c r="E29" s="6" t="s">
        <v>818</v>
      </c>
      <c r="F29" s="7" t="s">
        <v>819</v>
      </c>
      <c r="G29" s="6" t="s">
        <v>832</v>
      </c>
      <c r="H29" s="6" t="s">
        <v>15</v>
      </c>
      <c r="I29" s="6" t="s">
        <v>20</v>
      </c>
      <c r="J29" s="59">
        <v>174.6</v>
      </c>
      <c r="K29" s="9"/>
      <c r="L29" s="9"/>
      <c r="M29" s="9"/>
      <c r="N29" s="9"/>
      <c r="O29" s="6" t="s">
        <v>40</v>
      </c>
      <c r="P29" s="6" t="s">
        <v>41</v>
      </c>
    </row>
    <row r="30" spans="1:16" s="41" customFormat="1" x14ac:dyDescent="0.25">
      <c r="A30" s="4" t="s">
        <v>808</v>
      </c>
      <c r="B30" s="4" t="s">
        <v>1079</v>
      </c>
      <c r="C30" s="5">
        <v>43364</v>
      </c>
      <c r="D30" s="6" t="s">
        <v>47</v>
      </c>
      <c r="E30" s="6" t="s">
        <v>820</v>
      </c>
      <c r="F30" s="7" t="s">
        <v>821</v>
      </c>
      <c r="G30" s="6" t="s">
        <v>833</v>
      </c>
      <c r="H30" s="6" t="s">
        <v>21</v>
      </c>
      <c r="I30" s="6" t="s">
        <v>24</v>
      </c>
      <c r="J30" s="59">
        <v>2098.1</v>
      </c>
      <c r="K30" s="9"/>
      <c r="L30" s="9"/>
      <c r="M30" s="9"/>
      <c r="N30" s="9"/>
      <c r="O30" s="6" t="s">
        <v>40</v>
      </c>
      <c r="P30" s="6" t="s">
        <v>41</v>
      </c>
    </row>
    <row r="31" spans="1:16" s="41" customFormat="1" x14ac:dyDescent="0.25">
      <c r="A31" s="4" t="s">
        <v>809</v>
      </c>
      <c r="B31" s="4" t="s">
        <v>1080</v>
      </c>
      <c r="C31" s="5">
        <v>43369</v>
      </c>
      <c r="D31" s="6" t="s">
        <v>18</v>
      </c>
      <c r="E31" s="6" t="s">
        <v>822</v>
      </c>
      <c r="F31" s="7" t="s">
        <v>823</v>
      </c>
      <c r="G31" s="6" t="s">
        <v>834</v>
      </c>
      <c r="H31" s="6" t="s">
        <v>19</v>
      </c>
      <c r="I31" s="6" t="s">
        <v>16</v>
      </c>
      <c r="J31" s="59">
        <v>338.5</v>
      </c>
      <c r="K31" s="9"/>
      <c r="L31" s="9"/>
      <c r="M31" s="9"/>
      <c r="N31" s="9"/>
      <c r="O31" s="6" t="s">
        <v>40</v>
      </c>
      <c r="P31" s="14" t="s">
        <v>41</v>
      </c>
    </row>
  </sheetData>
  <mergeCells count="12">
    <mergeCell ref="G1:G2"/>
    <mergeCell ref="A1:A2"/>
    <mergeCell ref="C1:C2"/>
    <mergeCell ref="D1:D2"/>
    <mergeCell ref="E1:E2"/>
    <mergeCell ref="F1:F2"/>
    <mergeCell ref="B1:B2"/>
    <mergeCell ref="P1:P2"/>
    <mergeCell ref="H1:H2"/>
    <mergeCell ref="I1:I2"/>
    <mergeCell ref="J1:N1"/>
    <mergeCell ref="O1:O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opLeftCell="G1" zoomScale="80" zoomScaleNormal="80" workbookViewId="0">
      <selection activeCell="P1" sqref="P1:P3"/>
    </sheetView>
  </sheetViews>
  <sheetFormatPr baseColWidth="10" defaultRowHeight="15" x14ac:dyDescent="0.25"/>
  <cols>
    <col min="1" max="1" width="17.85546875" bestFit="1" customWidth="1"/>
    <col min="2" max="2" width="17.85546875" customWidth="1"/>
    <col min="3" max="3" width="19.85546875" customWidth="1"/>
    <col min="4" max="4" width="16.42578125" customWidth="1"/>
    <col min="5" max="5" width="20.5703125" customWidth="1"/>
    <col min="6" max="6" width="15" customWidth="1"/>
    <col min="7" max="7" width="53.5703125" bestFit="1" customWidth="1"/>
    <col min="8" max="8" width="21.7109375" bestFit="1" customWidth="1"/>
    <col min="9" max="9" width="35.140625" bestFit="1" customWidth="1"/>
    <col min="10" max="10" width="17.5703125" bestFit="1" customWidth="1"/>
    <col min="11" max="11" width="14.5703125" bestFit="1" customWidth="1"/>
    <col min="12" max="12" width="11.140625" bestFit="1" customWidth="1"/>
    <col min="13" max="13" width="10.28515625" bestFit="1" customWidth="1"/>
    <col min="15" max="15" width="33.140625" bestFit="1" customWidth="1"/>
    <col min="16" max="16" width="21.42578125" customWidth="1"/>
  </cols>
  <sheetData>
    <row r="1" spans="1:16" ht="46.5" customHeight="1" x14ac:dyDescent="0.25">
      <c r="A1" s="43" t="s">
        <v>49</v>
      </c>
      <c r="B1" s="43" t="s">
        <v>50</v>
      </c>
      <c r="C1" s="57" t="s">
        <v>0</v>
      </c>
      <c r="D1" s="50" t="s">
        <v>1</v>
      </c>
      <c r="E1" s="50" t="s">
        <v>2</v>
      </c>
      <c r="F1" s="50" t="s">
        <v>3</v>
      </c>
      <c r="G1" s="50" t="s">
        <v>4</v>
      </c>
      <c r="H1" s="50" t="s">
        <v>5</v>
      </c>
      <c r="I1" s="50" t="s">
        <v>6</v>
      </c>
      <c r="J1" s="52" t="s">
        <v>7</v>
      </c>
      <c r="K1" s="53"/>
      <c r="L1" s="53"/>
      <c r="M1" s="53"/>
      <c r="N1" s="54"/>
      <c r="O1" s="55" t="s">
        <v>8</v>
      </c>
      <c r="P1" s="55" t="s">
        <v>38</v>
      </c>
    </row>
    <row r="2" spans="1:16" ht="43.5" customHeight="1" x14ac:dyDescent="0.25">
      <c r="A2" s="44"/>
      <c r="B2" s="44"/>
      <c r="C2" s="58"/>
      <c r="D2" s="51"/>
      <c r="E2" s="51"/>
      <c r="F2" s="51"/>
      <c r="G2" s="51"/>
      <c r="H2" s="51"/>
      <c r="I2" s="51"/>
      <c r="J2" s="1" t="s">
        <v>9</v>
      </c>
      <c r="K2" s="1" t="s">
        <v>10</v>
      </c>
      <c r="L2" s="1" t="s">
        <v>11</v>
      </c>
      <c r="M2" s="2" t="s">
        <v>12</v>
      </c>
      <c r="N2" s="2" t="s">
        <v>13</v>
      </c>
      <c r="O2" s="56"/>
      <c r="P2" s="56"/>
    </row>
    <row r="3" spans="1:16" x14ac:dyDescent="0.25">
      <c r="A3" s="18" t="s">
        <v>51</v>
      </c>
      <c r="B3" s="18"/>
      <c r="C3" s="19"/>
      <c r="D3" s="19"/>
      <c r="E3" s="19"/>
      <c r="F3" s="19"/>
      <c r="G3" s="19"/>
      <c r="H3" s="19"/>
      <c r="I3" s="19"/>
      <c r="J3" s="19"/>
      <c r="K3" s="65"/>
      <c r="L3" s="65"/>
      <c r="M3" s="65"/>
      <c r="N3" s="65"/>
      <c r="O3" s="65"/>
      <c r="P3" s="19"/>
    </row>
    <row r="4" spans="1:16" s="37" customFormat="1" x14ac:dyDescent="0.25">
      <c r="A4" s="33" t="s">
        <v>344</v>
      </c>
      <c r="B4" s="33" t="s">
        <v>1081</v>
      </c>
      <c r="C4" s="34">
        <v>43285</v>
      </c>
      <c r="D4" s="35" t="s">
        <v>14</v>
      </c>
      <c r="E4" s="35" t="s">
        <v>348</v>
      </c>
      <c r="F4" s="35" t="s">
        <v>349</v>
      </c>
      <c r="G4" s="36" t="s">
        <v>356</v>
      </c>
      <c r="H4" s="35" t="s">
        <v>15</v>
      </c>
      <c r="I4" s="61" t="s">
        <v>27</v>
      </c>
      <c r="J4" s="66">
        <v>2152.1</v>
      </c>
      <c r="K4" s="64"/>
      <c r="L4" s="64"/>
      <c r="M4" s="64"/>
      <c r="N4" s="64"/>
      <c r="O4" s="16" t="s">
        <v>40</v>
      </c>
      <c r="P4" s="69" t="s">
        <v>42</v>
      </c>
    </row>
    <row r="5" spans="1:16" s="37" customFormat="1" ht="12.75" x14ac:dyDescent="0.2">
      <c r="A5" s="33" t="s">
        <v>345</v>
      </c>
      <c r="B5" s="33" t="s">
        <v>1082</v>
      </c>
      <c r="C5" s="34">
        <v>43236</v>
      </c>
      <c r="D5" s="35" t="s">
        <v>14</v>
      </c>
      <c r="E5" s="35" t="s">
        <v>350</v>
      </c>
      <c r="F5" s="35" t="s">
        <v>351</v>
      </c>
      <c r="G5" s="36" t="s">
        <v>357</v>
      </c>
      <c r="H5" s="35" t="s">
        <v>15</v>
      </c>
      <c r="I5" s="61" t="s">
        <v>31</v>
      </c>
      <c r="J5" s="67"/>
      <c r="K5" s="64"/>
      <c r="L5" s="64"/>
      <c r="M5" s="64"/>
      <c r="N5" s="64"/>
      <c r="O5" s="16" t="s">
        <v>40</v>
      </c>
      <c r="P5" s="69" t="s">
        <v>42</v>
      </c>
    </row>
    <row r="6" spans="1:16" s="37" customFormat="1" x14ac:dyDescent="0.25">
      <c r="A6" s="33" t="s">
        <v>346</v>
      </c>
      <c r="B6" s="33" t="s">
        <v>1083</v>
      </c>
      <c r="C6" s="34">
        <v>43290</v>
      </c>
      <c r="D6" s="35" t="s">
        <v>14</v>
      </c>
      <c r="E6" s="35" t="s">
        <v>352</v>
      </c>
      <c r="F6" s="35" t="s">
        <v>353</v>
      </c>
      <c r="G6" s="36" t="s">
        <v>358</v>
      </c>
      <c r="H6" s="35" t="s">
        <v>15</v>
      </c>
      <c r="I6" s="61" t="s">
        <v>360</v>
      </c>
      <c r="J6" s="59">
        <f>1951.7+6621.4</f>
        <v>8573.1</v>
      </c>
      <c r="K6" s="64"/>
      <c r="L6" s="64"/>
      <c r="M6" s="64"/>
      <c r="N6" s="64"/>
      <c r="O6" s="16" t="s">
        <v>40</v>
      </c>
      <c r="P6" s="69" t="s">
        <v>42</v>
      </c>
    </row>
    <row r="7" spans="1:16" s="37" customFormat="1" x14ac:dyDescent="0.25">
      <c r="A7" s="33" t="s">
        <v>347</v>
      </c>
      <c r="B7" s="33" t="s">
        <v>1084</v>
      </c>
      <c r="C7" s="34">
        <v>43304</v>
      </c>
      <c r="D7" s="35" t="s">
        <v>14</v>
      </c>
      <c r="E7" s="35" t="s">
        <v>354</v>
      </c>
      <c r="F7" s="35" t="s">
        <v>355</v>
      </c>
      <c r="G7" s="36" t="s">
        <v>359</v>
      </c>
      <c r="H7" s="35" t="s">
        <v>15</v>
      </c>
      <c r="I7" s="61" t="s">
        <v>26</v>
      </c>
      <c r="J7" s="59">
        <v>571.70000000000005</v>
      </c>
      <c r="K7" s="64"/>
      <c r="L7" s="64"/>
      <c r="M7" s="64"/>
      <c r="N7" s="64"/>
      <c r="O7" s="16" t="s">
        <v>40</v>
      </c>
      <c r="P7" s="69" t="s">
        <v>42</v>
      </c>
    </row>
    <row r="8" spans="1:16" x14ac:dyDescent="0.25">
      <c r="A8" s="18" t="s">
        <v>295</v>
      </c>
      <c r="B8" s="18"/>
      <c r="C8" s="19"/>
      <c r="D8" s="19"/>
      <c r="E8" s="19"/>
      <c r="F8" s="19"/>
      <c r="G8" s="19"/>
      <c r="H8" s="19"/>
      <c r="I8" s="19"/>
      <c r="J8" s="68"/>
      <c r="K8" s="65"/>
      <c r="L8" s="65"/>
      <c r="M8" s="65"/>
      <c r="N8" s="65"/>
      <c r="O8" s="65"/>
      <c r="P8" s="19"/>
    </row>
    <row r="9" spans="1:16" s="3" customFormat="1" x14ac:dyDescent="0.25">
      <c r="A9" s="6" t="s">
        <v>587</v>
      </c>
      <c r="B9" s="6" t="s">
        <v>1085</v>
      </c>
      <c r="C9" s="5">
        <v>43320</v>
      </c>
      <c r="D9" s="6" t="s">
        <v>25</v>
      </c>
      <c r="E9" s="6" t="s">
        <v>590</v>
      </c>
      <c r="F9" s="6" t="s">
        <v>591</v>
      </c>
      <c r="G9" s="6" t="s">
        <v>596</v>
      </c>
      <c r="H9" s="6" t="s">
        <v>19</v>
      </c>
      <c r="I9" s="62" t="s">
        <v>20</v>
      </c>
      <c r="J9" s="59">
        <v>311.5</v>
      </c>
      <c r="K9" s="9"/>
      <c r="L9" s="9"/>
      <c r="M9" s="9"/>
      <c r="N9" s="9"/>
      <c r="O9" s="6" t="s">
        <v>40</v>
      </c>
      <c r="P9" s="70" t="s">
        <v>42</v>
      </c>
    </row>
    <row r="10" spans="1:16" s="3" customFormat="1" x14ac:dyDescent="0.25">
      <c r="A10" s="6" t="s">
        <v>587</v>
      </c>
      <c r="B10" s="6" t="s">
        <v>1086</v>
      </c>
      <c r="C10" s="5">
        <v>43320</v>
      </c>
      <c r="D10" s="6" t="s">
        <v>25</v>
      </c>
      <c r="E10" s="6" t="s">
        <v>590</v>
      </c>
      <c r="F10" s="6" t="s">
        <v>591</v>
      </c>
      <c r="G10" s="6" t="s">
        <v>597</v>
      </c>
      <c r="H10" s="6" t="s">
        <v>19</v>
      </c>
      <c r="I10" s="62" t="s">
        <v>20</v>
      </c>
      <c r="J10" s="59">
        <f>2341.5+7541.7</f>
        <v>9883.2000000000007</v>
      </c>
      <c r="K10" s="9"/>
      <c r="L10" s="9"/>
      <c r="M10" s="9"/>
      <c r="N10" s="9"/>
      <c r="O10" s="6" t="s">
        <v>40</v>
      </c>
      <c r="P10" s="70" t="s">
        <v>42</v>
      </c>
    </row>
    <row r="11" spans="1:16" s="3" customFormat="1" x14ac:dyDescent="0.25">
      <c r="A11" s="6" t="s">
        <v>588</v>
      </c>
      <c r="B11" s="6" t="s">
        <v>1087</v>
      </c>
      <c r="C11" s="5">
        <v>43329</v>
      </c>
      <c r="D11" s="6" t="s">
        <v>30</v>
      </c>
      <c r="E11" s="6" t="s">
        <v>592</v>
      </c>
      <c r="F11" s="6" t="s">
        <v>593</v>
      </c>
      <c r="G11" s="6" t="s">
        <v>598</v>
      </c>
      <c r="H11" s="6" t="s">
        <v>19</v>
      </c>
      <c r="I11" s="62" t="s">
        <v>20</v>
      </c>
      <c r="J11" s="59">
        <v>288.10000000000002</v>
      </c>
      <c r="K11" s="9"/>
      <c r="L11" s="9"/>
      <c r="M11" s="9"/>
      <c r="N11" s="9"/>
      <c r="O11" s="6" t="s">
        <v>40</v>
      </c>
      <c r="P11" s="70" t="s">
        <v>42</v>
      </c>
    </row>
    <row r="12" spans="1:16" s="3" customFormat="1" x14ac:dyDescent="0.25">
      <c r="A12" s="6" t="s">
        <v>588</v>
      </c>
      <c r="B12" s="6" t="s">
        <v>1088</v>
      </c>
      <c r="C12" s="5">
        <v>43329</v>
      </c>
      <c r="D12" s="6" t="s">
        <v>30</v>
      </c>
      <c r="E12" s="6" t="s">
        <v>592</v>
      </c>
      <c r="F12" s="6" t="s">
        <v>593</v>
      </c>
      <c r="G12" s="6" t="s">
        <v>599</v>
      </c>
      <c r="H12" s="6" t="s">
        <v>21</v>
      </c>
      <c r="I12" s="62" t="s">
        <v>20</v>
      </c>
      <c r="J12" s="59">
        <f>4631+3933.6</f>
        <v>8564.6</v>
      </c>
      <c r="K12" s="63"/>
      <c r="L12" s="9"/>
      <c r="M12" s="9"/>
      <c r="N12" s="9"/>
      <c r="O12" s="6" t="s">
        <v>40</v>
      </c>
      <c r="P12" s="6" t="s">
        <v>42</v>
      </c>
    </row>
    <row r="13" spans="1:16" s="3" customFormat="1" ht="12.75" x14ac:dyDescent="0.2">
      <c r="A13" s="14" t="s">
        <v>589</v>
      </c>
      <c r="B13" s="14" t="s">
        <v>1089</v>
      </c>
      <c r="C13" s="5">
        <v>43324</v>
      </c>
      <c r="D13" s="6" t="s">
        <v>14</v>
      </c>
      <c r="E13" s="6" t="s">
        <v>594</v>
      </c>
      <c r="F13" s="6" t="s">
        <v>595</v>
      </c>
      <c r="G13" s="6" t="s">
        <v>600</v>
      </c>
      <c r="H13" s="6" t="s">
        <v>15</v>
      </c>
      <c r="I13" s="62" t="s">
        <v>46</v>
      </c>
      <c r="J13" s="9"/>
      <c r="K13" s="63"/>
      <c r="L13" s="9"/>
      <c r="M13" s="9"/>
      <c r="N13" s="9"/>
      <c r="O13" s="6" t="s">
        <v>40</v>
      </c>
      <c r="P13" s="6" t="s">
        <v>42</v>
      </c>
    </row>
    <row r="14" spans="1:16" x14ac:dyDescent="0.25">
      <c r="A14" s="18" t="s">
        <v>401</v>
      </c>
      <c r="B14" s="18"/>
      <c r="C14" s="19"/>
      <c r="D14" s="19"/>
      <c r="E14" s="19"/>
      <c r="F14" s="19"/>
      <c r="G14" s="19"/>
      <c r="H14" s="19"/>
      <c r="I14" s="19"/>
      <c r="J14" s="65"/>
      <c r="K14" s="19"/>
      <c r="L14" s="19"/>
      <c r="M14" s="19"/>
      <c r="N14" s="19"/>
      <c r="O14" s="19"/>
      <c r="P14" s="19"/>
    </row>
    <row r="15" spans="1:16" s="3" customFormat="1" x14ac:dyDescent="0.25">
      <c r="A15" s="38" t="s">
        <v>835</v>
      </c>
      <c r="B15" s="14" t="s">
        <v>1090</v>
      </c>
      <c r="C15" s="42">
        <v>43371</v>
      </c>
      <c r="D15" s="6" t="s">
        <v>30</v>
      </c>
      <c r="E15" s="6" t="s">
        <v>836</v>
      </c>
      <c r="F15" s="6" t="s">
        <v>837</v>
      </c>
      <c r="G15" s="6" t="s">
        <v>838</v>
      </c>
      <c r="H15" s="6" t="s">
        <v>21</v>
      </c>
      <c r="I15" s="62" t="s">
        <v>22</v>
      </c>
      <c r="J15" s="59">
        <v>530.20000000000005</v>
      </c>
      <c r="K15" s="63"/>
      <c r="L15" s="9"/>
      <c r="M15" s="9"/>
      <c r="N15" s="9"/>
      <c r="O15" s="6" t="s">
        <v>40</v>
      </c>
      <c r="P15" s="6" t="s">
        <v>42</v>
      </c>
    </row>
  </sheetData>
  <mergeCells count="12">
    <mergeCell ref="G1:G2"/>
    <mergeCell ref="A1:A2"/>
    <mergeCell ref="C1:C2"/>
    <mergeCell ref="D1:D2"/>
    <mergeCell ref="E1:E2"/>
    <mergeCell ref="F1:F2"/>
    <mergeCell ref="B1:B2"/>
    <mergeCell ref="P1:P2"/>
    <mergeCell ref="H1:H2"/>
    <mergeCell ref="I1:I2"/>
    <mergeCell ref="J1:N1"/>
    <mergeCell ref="O1:O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MOTOTAXI ENE-MAR</vt:lpstr>
      <vt:lpstr>TAXI ENE-MAR </vt:lpstr>
      <vt:lpstr>URBANO O INTERUR M1 ENE-MAR </vt:lpstr>
      <vt:lpstr>URBANO INTERURBAN ENE-MAR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Saldaña Miranda</dc:creator>
  <cp:lastModifiedBy>SINIESTROS</cp:lastModifiedBy>
  <dcterms:created xsi:type="dcterms:W3CDTF">2018-05-08T19:07:26Z</dcterms:created>
  <dcterms:modified xsi:type="dcterms:W3CDTF">2018-12-10T21:44:14Z</dcterms:modified>
</cp:coreProperties>
</file>