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INIESTROS\Downloads\"/>
    </mc:Choice>
  </mc:AlternateContent>
  <bookViews>
    <workbookView xWindow="0" yWindow="0" windowWidth="20490" windowHeight="7755"/>
  </bookViews>
  <sheets>
    <sheet name="MOTOTAXI ENE-MAR" sheetId="1" r:id="rId1"/>
    <sheet name="TAXI ENE-MAR " sheetId="2" r:id="rId2"/>
    <sheet name="URBANO O INTERUR M1 ENE-MAR " sheetId="3" r:id="rId3"/>
    <sheet name="URBANO INTERURBAN ENE-MAR" sheetId="4" r:id="rId4"/>
  </sheets>
  <definedNames>
    <definedName name="_xlnm._FilterDatabase" localSheetId="0" hidden="1">'MOTOTAXI ENE-MAR'!$I$1:$I$217</definedName>
    <definedName name="_xlnm._FilterDatabase" localSheetId="1" hidden="1">'TAXI ENE-MAR '!$I$1:$I$29</definedName>
    <definedName name="_xlnm._FilterDatabase" localSheetId="3" hidden="1">'URBANO INTERURBAN ENE-MAR'!$I$1:$I$13</definedName>
    <definedName name="_xlnm._FilterDatabase" localSheetId="2" hidden="1">'URBANO O INTERUR M1 ENE-MAR '!$I$1:$I$28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" i="4" l="1"/>
  <c r="J27" i="3"/>
  <c r="J26" i="3"/>
  <c r="J20" i="3"/>
  <c r="J19" i="3"/>
  <c r="J12" i="3"/>
  <c r="J7" i="3"/>
  <c r="J19" i="2"/>
  <c r="J209" i="1"/>
  <c r="J207" i="1"/>
  <c r="J203" i="1"/>
  <c r="J196" i="1"/>
  <c r="J192" i="1"/>
  <c r="J189" i="1"/>
  <c r="J188" i="1"/>
  <c r="J186" i="1"/>
  <c r="J183" i="1"/>
  <c r="J173" i="1"/>
  <c r="J163" i="1"/>
  <c r="J143" i="1"/>
  <c r="J133" i="1"/>
  <c r="J131" i="1"/>
  <c r="J129" i="1"/>
  <c r="J123" i="1"/>
  <c r="J122" i="1"/>
  <c r="J120" i="1"/>
  <c r="J116" i="1"/>
  <c r="J102" i="1"/>
  <c r="J97" i="1"/>
  <c r="J94" i="1"/>
  <c r="J78" i="1"/>
  <c r="J72" i="1"/>
  <c r="J61" i="1"/>
  <c r="J57" i="1"/>
  <c r="J53" i="1"/>
  <c r="J51" i="1"/>
  <c r="J49" i="1"/>
  <c r="J48" i="1"/>
  <c r="J40" i="1"/>
  <c r="J39" i="1"/>
  <c r="J31" i="1"/>
  <c r="J29" i="1"/>
  <c r="J20" i="1"/>
  <c r="J13" i="1"/>
  <c r="J11" i="1"/>
  <c r="J9" i="1"/>
  <c r="J8" i="1"/>
</calcChain>
</file>

<file path=xl/sharedStrings.xml><?xml version="1.0" encoding="utf-8"?>
<sst xmlns="http://schemas.openxmlformats.org/spreadsheetml/2006/main" count="2747" uniqueCount="1134">
  <si>
    <t>FECHA DE OCURRENCIA</t>
  </si>
  <si>
    <t>TIPO DEL SINIESTRO</t>
  </si>
  <si>
    <t>Nº DE CAT</t>
  </si>
  <si>
    <t>PLACA DE RODAJE</t>
  </si>
  <si>
    <t>APELLIDOS Y NOMBRES DEL ACCIDENTADO</t>
  </si>
  <si>
    <t>TIPO DE ACCIDENTADO</t>
  </si>
  <si>
    <t>LUGAR DONDE OCURRIÓ EL ACCIDENTE</t>
  </si>
  <si>
    <t>TIPO DE COBERTURA INCURRIDA</t>
  </si>
  <si>
    <t>TIPO DE VEHICULO</t>
  </si>
  <si>
    <t>GASTOS DE CURACION</t>
  </si>
  <si>
    <t xml:space="preserve"> INCAPACIDAD TEMPORAL </t>
  </si>
  <si>
    <t>INVALIDEZ PERMANENTE</t>
  </si>
  <si>
    <t>GASTOS DE SEPELIO</t>
  </si>
  <si>
    <t>MUERTE</t>
  </si>
  <si>
    <t>ATROPELLO</t>
  </si>
  <si>
    <t>PEATON</t>
  </si>
  <si>
    <t>LA VICTORIA</t>
  </si>
  <si>
    <t>MOTOTAXI</t>
  </si>
  <si>
    <t>COLISION</t>
  </si>
  <si>
    <t>PASAJERO</t>
  </si>
  <si>
    <t>CONDUCTOR</t>
  </si>
  <si>
    <t>REQUE</t>
  </si>
  <si>
    <t>JLO</t>
  </si>
  <si>
    <t>CAIDA</t>
  </si>
  <si>
    <t>DESPISTE</t>
  </si>
  <si>
    <t>CHOQUE</t>
  </si>
  <si>
    <t>PIMENTEL</t>
  </si>
  <si>
    <t>LAMBAYEQUE</t>
  </si>
  <si>
    <t>POMALCA</t>
  </si>
  <si>
    <t>NEGLIGENCIA</t>
  </si>
  <si>
    <t>TAXI</t>
  </si>
  <si>
    <t>FERREÑAFE</t>
  </si>
  <si>
    <t>USO DE VEHICULO</t>
  </si>
  <si>
    <t>CATEGORÍA</t>
  </si>
  <si>
    <t>ABRIL</t>
  </si>
  <si>
    <t>0218-2018</t>
  </si>
  <si>
    <t>0220-2018</t>
  </si>
  <si>
    <t>0224-2018</t>
  </si>
  <si>
    <t>0225-2018</t>
  </si>
  <si>
    <t>0226-2018</t>
  </si>
  <si>
    <t>0227-2018</t>
  </si>
  <si>
    <t>0228-2018</t>
  </si>
  <si>
    <t>0229-2018</t>
  </si>
  <si>
    <t>0230-2018</t>
  </si>
  <si>
    <t>0231-2018</t>
  </si>
  <si>
    <t>0232-2018</t>
  </si>
  <si>
    <t>0234-2018</t>
  </si>
  <si>
    <t>0235-2018</t>
  </si>
  <si>
    <t>0237-2018</t>
  </si>
  <si>
    <t>0238-2018</t>
  </si>
  <si>
    <t>0239-2018</t>
  </si>
  <si>
    <t>0240-2018</t>
  </si>
  <si>
    <t>0241-2018</t>
  </si>
  <si>
    <t>0242-2018</t>
  </si>
  <si>
    <t>0243-2018</t>
  </si>
  <si>
    <t>0244-2018</t>
  </si>
  <si>
    <t>0245-2018</t>
  </si>
  <si>
    <t>0246-2018</t>
  </si>
  <si>
    <t>0247-2018</t>
  </si>
  <si>
    <t>0248-2018</t>
  </si>
  <si>
    <t>0250-2018</t>
  </si>
  <si>
    <t>0251-2018</t>
  </si>
  <si>
    <t>0252-2018</t>
  </si>
  <si>
    <t>0253-2018</t>
  </si>
  <si>
    <t>0254-2018</t>
  </si>
  <si>
    <t>0255-2018</t>
  </si>
  <si>
    <t>0256-2018</t>
  </si>
  <si>
    <t>0257-2018</t>
  </si>
  <si>
    <t>0258-2018</t>
  </si>
  <si>
    <t>0259-2018</t>
  </si>
  <si>
    <t>0261-2018</t>
  </si>
  <si>
    <t>0263-2018</t>
  </si>
  <si>
    <t>0264-2018</t>
  </si>
  <si>
    <t>0265-2018</t>
  </si>
  <si>
    <t>0266-2018</t>
  </si>
  <si>
    <t>0269-2018</t>
  </si>
  <si>
    <t>0271-2018</t>
  </si>
  <si>
    <t>0272-2018</t>
  </si>
  <si>
    <t>0273-2018</t>
  </si>
  <si>
    <t>0275-2018</t>
  </si>
  <si>
    <t>0276-2018</t>
  </si>
  <si>
    <t>0277-2018</t>
  </si>
  <si>
    <t>0278-2018</t>
  </si>
  <si>
    <t>0279-2018</t>
  </si>
  <si>
    <t>0280-2018</t>
  </si>
  <si>
    <t>0281-2018</t>
  </si>
  <si>
    <t>0282-2018</t>
  </si>
  <si>
    <t>0283-2018</t>
  </si>
  <si>
    <t>YF-013965-2017</t>
  </si>
  <si>
    <t>YF-000577-2018</t>
  </si>
  <si>
    <t>YF-016942-2017</t>
  </si>
  <si>
    <t>YF-041804-2017</t>
  </si>
  <si>
    <t>YF-031227-2017</t>
  </si>
  <si>
    <t>YF-024358-2017</t>
  </si>
  <si>
    <t>YF-000914-2018</t>
  </si>
  <si>
    <t>YF-023645-2017</t>
  </si>
  <si>
    <t>YF-018269-2017</t>
  </si>
  <si>
    <t>YF-015399-2017</t>
  </si>
  <si>
    <t>YF-005891-2018</t>
  </si>
  <si>
    <t>YF-007558-2018</t>
  </si>
  <si>
    <t>YF-024230-2017</t>
  </si>
  <si>
    <t>YF-025431-2017</t>
  </si>
  <si>
    <t>YF-018061-2017</t>
  </si>
  <si>
    <t>YF-031367-2017</t>
  </si>
  <si>
    <t>YF-026632-2017</t>
  </si>
  <si>
    <t>YF-011807-2017</t>
  </si>
  <si>
    <t>YF-008140-2018</t>
  </si>
  <si>
    <t>YF-0204832017</t>
  </si>
  <si>
    <t>YF-029211-2017</t>
  </si>
  <si>
    <t>YF-036599-2017</t>
  </si>
  <si>
    <t>YF-032899-2017</t>
  </si>
  <si>
    <t>YF-033370-2017</t>
  </si>
  <si>
    <t>YF-028104-2017</t>
  </si>
  <si>
    <t>YF-010589-2018</t>
  </si>
  <si>
    <t>YF-030618-2017</t>
  </si>
  <si>
    <t>YF-040248-2017</t>
  </si>
  <si>
    <t>YF-012324-2017</t>
  </si>
  <si>
    <t>YF-009602-2017</t>
  </si>
  <si>
    <t>YF-034873-2017</t>
  </si>
  <si>
    <t>YF-036449-2017</t>
  </si>
  <si>
    <t>YF-011713-2018</t>
  </si>
  <si>
    <t>YF-011993-2018</t>
  </si>
  <si>
    <t>YF-005914-2018</t>
  </si>
  <si>
    <t>YF-033681-2017</t>
  </si>
  <si>
    <t>YF-003421-2018</t>
  </si>
  <si>
    <t>YF-040872-2017</t>
  </si>
  <si>
    <t>YF-040032-2017</t>
  </si>
  <si>
    <t>YF-021559-2017</t>
  </si>
  <si>
    <t>YF-033393-2017</t>
  </si>
  <si>
    <t>YF-005777-2018</t>
  </si>
  <si>
    <t>YF-039593-2017</t>
  </si>
  <si>
    <t>YF-026439-2017</t>
  </si>
  <si>
    <t>YF-008697-2018</t>
  </si>
  <si>
    <t>YF-033021-2017</t>
  </si>
  <si>
    <t>YF-020920-2017</t>
  </si>
  <si>
    <t>YF-036384-2017</t>
  </si>
  <si>
    <t>YF-026803-2017</t>
  </si>
  <si>
    <t>YF-010394-2018</t>
  </si>
  <si>
    <t>YF-023141-2017</t>
  </si>
  <si>
    <t>YF-030823-2017</t>
  </si>
  <si>
    <t>YF-024868-2017</t>
  </si>
  <si>
    <t>MG-81034</t>
  </si>
  <si>
    <t>2883-KM</t>
  </si>
  <si>
    <t>4812-0M</t>
  </si>
  <si>
    <t>M3-8747</t>
  </si>
  <si>
    <t>NC-71410</t>
  </si>
  <si>
    <t>3357-IM</t>
  </si>
  <si>
    <t>1213-8M</t>
  </si>
  <si>
    <t>4201-IM</t>
  </si>
  <si>
    <t>7927-6A</t>
  </si>
  <si>
    <t>1008-IM</t>
  </si>
  <si>
    <t>7944-KM</t>
  </si>
  <si>
    <t>NW-5761</t>
  </si>
  <si>
    <t>8284-DM</t>
  </si>
  <si>
    <t>2328-9M</t>
  </si>
  <si>
    <t>2950-JM</t>
  </si>
  <si>
    <t>3851-IM</t>
  </si>
  <si>
    <t>0381-HM</t>
  </si>
  <si>
    <t>5982-CM</t>
  </si>
  <si>
    <t>9332-6C</t>
  </si>
  <si>
    <t>2663-HM</t>
  </si>
  <si>
    <t>8725-EM</t>
  </si>
  <si>
    <t>M7-8753</t>
  </si>
  <si>
    <t>1128-BM</t>
  </si>
  <si>
    <t>6703-1M</t>
  </si>
  <si>
    <t>8708-FM</t>
  </si>
  <si>
    <t>7265-6D</t>
  </si>
  <si>
    <t>4143-9M</t>
  </si>
  <si>
    <t>6182-9M</t>
  </si>
  <si>
    <t>NC-21522</t>
  </si>
  <si>
    <t>4984-EM</t>
  </si>
  <si>
    <t>3278-DM</t>
  </si>
  <si>
    <t>8116-DM</t>
  </si>
  <si>
    <t>1003-LM</t>
  </si>
  <si>
    <t>8480-DM</t>
  </si>
  <si>
    <t>6276-9A</t>
  </si>
  <si>
    <t>4569-8M</t>
  </si>
  <si>
    <t>K1-6225</t>
  </si>
  <si>
    <t>9404-HM</t>
  </si>
  <si>
    <t>8507-0M</t>
  </si>
  <si>
    <t>NC-4815</t>
  </si>
  <si>
    <t>M6-9597</t>
  </si>
  <si>
    <t>3247-EM</t>
  </si>
  <si>
    <t>2406-LM</t>
  </si>
  <si>
    <t>7652-IM</t>
  </si>
  <si>
    <t>2088-DM</t>
  </si>
  <si>
    <t>1753-8M</t>
  </si>
  <si>
    <t>7243-IM</t>
  </si>
  <si>
    <t>5296-FM</t>
  </si>
  <si>
    <t>3720-1M</t>
  </si>
  <si>
    <t>4082-6M</t>
  </si>
  <si>
    <t>4653-CM</t>
  </si>
  <si>
    <t>IGNACIO BARRIOS DEMENDOZA CHARLES WILLI</t>
  </si>
  <si>
    <t>EVELIN DE LA CRUZ CORDOVA</t>
  </si>
  <si>
    <t>DIEZ SEGURA SIXTO NOMBERTO</t>
  </si>
  <si>
    <t>SALAZAR ALCANTARA RIVELINO</t>
  </si>
  <si>
    <t>MONTALVAN ADRIANZEN WILMER</t>
  </si>
  <si>
    <t>TINOCO RAMOS JULIO ASUNCION</t>
  </si>
  <si>
    <t>FIESTAS OLIVOS JOSE MANUEL</t>
  </si>
  <si>
    <t>GUTIERREZ BARRIENTOS MERCEDES ESPERANZA</t>
  </si>
  <si>
    <t>RELUZ MIÑOPE WALTER ADRIAN</t>
  </si>
  <si>
    <t>JOSE AURELIO SOTO ACEDO</t>
  </si>
  <si>
    <t>JUANA TIQUILLAHUANCA CALVAY</t>
  </si>
  <si>
    <t>CASTAÑEDA MERA JUAN SNAYDER</t>
  </si>
  <si>
    <t>DAMIAN MORON JOSE FELIX</t>
  </si>
  <si>
    <t>DAMIAN MORON LUZ VERONIKA</t>
  </si>
  <si>
    <t>GEILER HERNANDEZ CABANILLAS</t>
  </si>
  <si>
    <t>KATNYTA VASQUEZ CAMPOS</t>
  </si>
  <si>
    <t>PIERO GUEVARA VASQUEZ</t>
  </si>
  <si>
    <t>LINARES TORRES JOSE JAIME</t>
  </si>
  <si>
    <t>DIAZ GOICOCHEA ANGELA ANALY</t>
  </si>
  <si>
    <t>LOCONI GUZMAN SILVIA</t>
  </si>
  <si>
    <t>REYES LOCONI MICHAEL</t>
  </si>
  <si>
    <t>QUISPE CHUCCCHUCAN ADRINA LIZET</t>
  </si>
  <si>
    <t>ITURREGUI MURO VICTOR IGNACIO</t>
  </si>
  <si>
    <t>SANCHEZ LUDEÑA SEGUNDO LUIS</t>
  </si>
  <si>
    <t>CHAPOÑAN SARRIN HECTOR ASUNCION</t>
  </si>
  <si>
    <t>DELA CRUZ NICOLAS GILBERTO</t>
  </si>
  <si>
    <t>ZIRENA COLONNA JORGE DACID</t>
  </si>
  <si>
    <t>ANASTACIO ALBERCA RIVERA</t>
  </si>
  <si>
    <t>SANTAMARIA DELGADO ANYHELO SANYHU</t>
  </si>
  <si>
    <t>SANTAMARIA DURAN DAMASINO</t>
  </si>
  <si>
    <t>DELGADO HUAMAN ROSALINA</t>
  </si>
  <si>
    <t>MEGO HURTADO ERLIS LIDONIL</t>
  </si>
  <si>
    <t>MARICIELO CORONEL CORONEL</t>
  </si>
  <si>
    <t>CLAUDIA CORONEL CORONEL</t>
  </si>
  <si>
    <t>MARIA MIRIAM CORONEL CORONEL</t>
  </si>
  <si>
    <t>RUIZ HERNANDEZ OSCAR MANUEL</t>
  </si>
  <si>
    <t>CUBAS BECERRA SANTIAGO ALEXANDER</t>
  </si>
  <si>
    <t>LORENA DURAN REYES</t>
  </si>
  <si>
    <t>DIAZ ACUÑA CLAUDIA SOFIA</t>
  </si>
  <si>
    <t>GALLARDO SANCHEZ ORLANDO NOE</t>
  </si>
  <si>
    <t>LALANQUI CASTILLO VICTOR RONALD</t>
  </si>
  <si>
    <t>IBAÑEZ PAZ MARIA YSABEL</t>
  </si>
  <si>
    <t>MONTALVO FLORES AUGUSTO BRIAN</t>
  </si>
  <si>
    <t>CENTURION SANCVHEZ IRIS MILAGROS</t>
  </si>
  <si>
    <t>MARTINEZ GARCIA MARCO ANTONIO</t>
  </si>
  <si>
    <t>SUYON ZULOETA MARIA DOLORES</t>
  </si>
  <si>
    <t>TENORIO MOLOCHO JOSE LUIS</t>
  </si>
  <si>
    <t>HUANCAS LOPEZ FERNANDO</t>
  </si>
  <si>
    <t>SUCLUPE VELASQUEZ JORGE AURELIO</t>
  </si>
  <si>
    <t>PISCOYA SEMINARIO FRANCISCO ANTONIO</t>
  </si>
  <si>
    <t>VILLEGAS PUICON KEYNER JEAN PIERE</t>
  </si>
  <si>
    <t>HERNANDEZ BECERRA SEGUNDO</t>
  </si>
  <si>
    <t>DIAZ CIGUEÑAS CESAR OCTAVIO</t>
  </si>
  <si>
    <t>FERNANDEZ SANDOVAL JAIR ENRIQUE</t>
  </si>
  <si>
    <t>GIOVANNA UBILLUS NECIOSUP DE MONJA</t>
  </si>
  <si>
    <t>NERY UBILLUS NECIOSUP DE DIAZ</t>
  </si>
  <si>
    <t>JUAREZ GUERRERO LUIS RICARDO</t>
  </si>
  <si>
    <t>ANA FIORELLA SERRANO SANTACRUZ</t>
  </si>
  <si>
    <t>COTRINA VASQUEZ MILTON</t>
  </si>
  <si>
    <t>MANUELA PAICO VIDAURRE</t>
  </si>
  <si>
    <t>LOPEZ ENRIQUEZ JUAN</t>
  </si>
  <si>
    <t>CASTAÑEDA VIDAURRE CESAR AUGUSTO</t>
  </si>
  <si>
    <t>MONDRAGON UGAZ ROSENDO</t>
  </si>
  <si>
    <t>OYOLA MONTEZA  VIVIANA NATHALY</t>
  </si>
  <si>
    <t>CARRANZA VARGAS NICOLAS</t>
  </si>
  <si>
    <t>POSOPE ALTO</t>
  </si>
  <si>
    <t>MOCHUMI</t>
  </si>
  <si>
    <t>0217-2018</t>
  </si>
  <si>
    <t>0221-2018</t>
  </si>
  <si>
    <t>0267-2018</t>
  </si>
  <si>
    <t>0268-2018</t>
  </si>
  <si>
    <t>YF-025627-2017</t>
  </si>
  <si>
    <t>YF-032940-2017</t>
  </si>
  <si>
    <t>YF-002992-2018</t>
  </si>
  <si>
    <t>YF-032356-2017</t>
  </si>
  <si>
    <t>B5B-511</t>
  </si>
  <si>
    <t>M3L-360</t>
  </si>
  <si>
    <t>M2W-286</t>
  </si>
  <si>
    <t>ROJAS VERA ADELINA</t>
  </si>
  <si>
    <t>VALLEJOS ROJAS ANGELA RUBI</t>
  </si>
  <si>
    <t>VELASQUEZ ESQUECHE SUSANA</t>
  </si>
  <si>
    <t>VELASQUEZ ESQUECHE CARMEN</t>
  </si>
  <si>
    <t>ESQUECHE CUMPI FRANCISCO</t>
  </si>
  <si>
    <t>MANAYAY SANCHEZ SAMUEL</t>
  </si>
  <si>
    <t>LEON LUPE JULIAN</t>
  </si>
  <si>
    <t>0223-2018</t>
  </si>
  <si>
    <t>0233-2018</t>
  </si>
  <si>
    <t>0236-2018</t>
  </si>
  <si>
    <t>0249-2018</t>
  </si>
  <si>
    <t>0260-2018</t>
  </si>
  <si>
    <t>0262-2018</t>
  </si>
  <si>
    <t>0270-2018</t>
  </si>
  <si>
    <t>0274-2018</t>
  </si>
  <si>
    <t>YF-042494-2017</t>
  </si>
  <si>
    <t>YF-023421-2017</t>
  </si>
  <si>
    <t>YF-030287-2017</t>
  </si>
  <si>
    <t>YF-009893-2017</t>
  </si>
  <si>
    <t>YF-009075-2018</t>
  </si>
  <si>
    <t>YF-031180-2017</t>
  </si>
  <si>
    <t>YF-042154-2017</t>
  </si>
  <si>
    <t>YF-029275-2017</t>
  </si>
  <si>
    <t>D1X-685</t>
  </si>
  <si>
    <t>M4G-257</t>
  </si>
  <si>
    <t>C1P-602</t>
  </si>
  <si>
    <t>M1Y-004</t>
  </si>
  <si>
    <t>M3Y-121</t>
  </si>
  <si>
    <t>P1B-090</t>
  </si>
  <si>
    <t>M3M-233</t>
  </si>
  <si>
    <t>M2X-589</t>
  </si>
  <si>
    <t>URBANO O INTERURBANO</t>
  </si>
  <si>
    <t>M1</t>
  </si>
  <si>
    <t>0219-2018</t>
  </si>
  <si>
    <t>0222-2018</t>
  </si>
  <si>
    <t>YF-037170-2017</t>
  </si>
  <si>
    <t>YF-038572-2017</t>
  </si>
  <si>
    <t>M2O-494</t>
  </si>
  <si>
    <t>M2Q-125</t>
  </si>
  <si>
    <t>CARO DIAZ SILVIA</t>
  </si>
  <si>
    <t>BAUTISTA FARRO JOSE ERASMO</t>
  </si>
  <si>
    <t>RAYMUNDO RUIZ JUAN BAUTISTA</t>
  </si>
  <si>
    <t>ZULOETA GAMONAL GUDELIA</t>
  </si>
  <si>
    <t>RICHARD EDWIN SANDOVAL GALLARDO</t>
  </si>
  <si>
    <t>YAIPEN UCANCIAL MARIA ROSA</t>
  </si>
  <si>
    <t>RAMIREZ PALMA MONICA FABIAN</t>
  </si>
  <si>
    <t>MORENO PALMA CRISTOFER JORGE</t>
  </si>
  <si>
    <t>PALMA TORRES RENZO MARIO</t>
  </si>
  <si>
    <t>GAMARRA CORREA DE POLO BLANCA NELIDA</t>
  </si>
  <si>
    <t>GUTIERREZ REQUEJO MARIA ELENA</t>
  </si>
  <si>
    <t>MIÑOPE LEON PATRICIA</t>
  </si>
  <si>
    <t>URTEAGA AGURTO JOSE JEASEL</t>
  </si>
  <si>
    <t>MOLINA PALACIOS JUAN PABLO</t>
  </si>
  <si>
    <t>M2</t>
  </si>
  <si>
    <t>MAYO</t>
  </si>
  <si>
    <t>JUNIO</t>
  </si>
  <si>
    <t>0284-2018</t>
  </si>
  <si>
    <t>0285-2018</t>
  </si>
  <si>
    <t>0286-2018</t>
  </si>
  <si>
    <t>0287-2018</t>
  </si>
  <si>
    <t>0288-2018</t>
  </si>
  <si>
    <t>0289-2018</t>
  </si>
  <si>
    <t>0291-2018</t>
  </si>
  <si>
    <t>0292-2018</t>
  </si>
  <si>
    <t>0293-2018</t>
  </si>
  <si>
    <t>0294-2018</t>
  </si>
  <si>
    <t>0295-2018</t>
  </si>
  <si>
    <t>0296-2018</t>
  </si>
  <si>
    <t>0297-2018</t>
  </si>
  <si>
    <t>0298-2018</t>
  </si>
  <si>
    <t>0299-2018</t>
  </si>
  <si>
    <t>0301-2018</t>
  </si>
  <si>
    <t>0303-2018</t>
  </si>
  <si>
    <t>0304-2018</t>
  </si>
  <si>
    <t>0305-2018</t>
  </si>
  <si>
    <t>0306-2018</t>
  </si>
  <si>
    <t>0307-2018</t>
  </si>
  <si>
    <t>0308-2018</t>
  </si>
  <si>
    <t>0309-2018</t>
  </si>
  <si>
    <t>0310-2018</t>
  </si>
  <si>
    <t>0311-2018</t>
  </si>
  <si>
    <t>0312-2018</t>
  </si>
  <si>
    <t>0313-2018</t>
  </si>
  <si>
    <t>0314-2018</t>
  </si>
  <si>
    <t>0315-2018</t>
  </si>
  <si>
    <t>0316-2018</t>
  </si>
  <si>
    <t>0317-2018</t>
  </si>
  <si>
    <t>0319-2018</t>
  </si>
  <si>
    <t>0320-2018</t>
  </si>
  <si>
    <t>0321-2018</t>
  </si>
  <si>
    <t>0322-2018</t>
  </si>
  <si>
    <t>0323-2018</t>
  </si>
  <si>
    <t>0324-2018</t>
  </si>
  <si>
    <t>0326-2018</t>
  </si>
  <si>
    <t>0328-2018</t>
  </si>
  <si>
    <t>0329-2018</t>
  </si>
  <si>
    <t>0330-2018</t>
  </si>
  <si>
    <t>0331-2018</t>
  </si>
  <si>
    <t>0332-2018</t>
  </si>
  <si>
    <t>0333-2018</t>
  </si>
  <si>
    <t>0334-2018</t>
  </si>
  <si>
    <t>0335-2018</t>
  </si>
  <si>
    <t>0336-2018</t>
  </si>
  <si>
    <t>0338-2018</t>
  </si>
  <si>
    <t>0339-2018</t>
  </si>
  <si>
    <t>0340-2018</t>
  </si>
  <si>
    <t>0341-2018</t>
  </si>
  <si>
    <t>0342-2018</t>
  </si>
  <si>
    <t>0345-2018</t>
  </si>
  <si>
    <t>0346-2018</t>
  </si>
  <si>
    <t>0347-2018</t>
  </si>
  <si>
    <t>0348-2018</t>
  </si>
  <si>
    <t>0349-2018</t>
  </si>
  <si>
    <t>0352-2018</t>
  </si>
  <si>
    <t>0353-2018</t>
  </si>
  <si>
    <t>YF-013885-2018</t>
  </si>
  <si>
    <t>YF-020935-2017</t>
  </si>
  <si>
    <t>YF-020798-2017</t>
  </si>
  <si>
    <t>YF-028018-2017</t>
  </si>
  <si>
    <t>YF-021810-2017</t>
  </si>
  <si>
    <t>YF-024873-2017</t>
  </si>
  <si>
    <t>YF-036931-2017</t>
  </si>
  <si>
    <t>YF-004894-2018</t>
  </si>
  <si>
    <t>YF-036222-2017</t>
  </si>
  <si>
    <t>YF-014349-2018</t>
  </si>
  <si>
    <t>YF-040463-2017</t>
  </si>
  <si>
    <t>YF-041694-2017</t>
  </si>
  <si>
    <t>YF-009688-2018</t>
  </si>
  <si>
    <t>YF-028947-2017</t>
  </si>
  <si>
    <t>YF-010671-2018</t>
  </si>
  <si>
    <t>YF-008553-2018</t>
  </si>
  <si>
    <t>YF-008957-2018</t>
  </si>
  <si>
    <t>YF-004582-2018</t>
  </si>
  <si>
    <t>YF-025563-2017</t>
  </si>
  <si>
    <t>YF-031540-2017</t>
  </si>
  <si>
    <t>YF-041241-2017</t>
  </si>
  <si>
    <t>YF-041378-2017</t>
  </si>
  <si>
    <t>YF-009053-2018</t>
  </si>
  <si>
    <t>YF-040509-2017</t>
  </si>
  <si>
    <t>YF-003319-2018</t>
  </si>
  <si>
    <t>YF-022533-2017</t>
  </si>
  <si>
    <t>YF-002799-2018</t>
  </si>
  <si>
    <t>YF-012835-2018</t>
  </si>
  <si>
    <t>YF-033251-2017</t>
  </si>
  <si>
    <t>YF-036540-2017</t>
  </si>
  <si>
    <t>YF-002181-2018</t>
  </si>
  <si>
    <t>YF-027858-2017</t>
  </si>
  <si>
    <t>YF-014296-2017</t>
  </si>
  <si>
    <t>YF-035198-2017</t>
  </si>
  <si>
    <t>YF-004144-2018</t>
  </si>
  <si>
    <t>YF-007156-2018</t>
  </si>
  <si>
    <t>YF-030130-2017</t>
  </si>
  <si>
    <t>YF-000496-2018</t>
  </si>
  <si>
    <t>YF-039507-2017</t>
  </si>
  <si>
    <t>YF-001317-2018</t>
  </si>
  <si>
    <t>YF-015406-2018</t>
  </si>
  <si>
    <t>YF-043127-2017</t>
  </si>
  <si>
    <t>YF-009260-2018</t>
  </si>
  <si>
    <t>YF-020353-2017</t>
  </si>
  <si>
    <t>YF-036153-2017</t>
  </si>
  <si>
    <t>YF-032001-2017</t>
  </si>
  <si>
    <t>YF-029333-2017</t>
  </si>
  <si>
    <t>YF-006592-2018</t>
  </si>
  <si>
    <t>YF-004996-2018</t>
  </si>
  <si>
    <t>YF-038309-2017</t>
  </si>
  <si>
    <t>YF-012404-2018</t>
  </si>
  <si>
    <t>YF-009182-2018</t>
  </si>
  <si>
    <t>YF-006958-2018</t>
  </si>
  <si>
    <t>YF-030827-2017</t>
  </si>
  <si>
    <t>YF-005040-2018</t>
  </si>
  <si>
    <t>YF-042970-2017</t>
  </si>
  <si>
    <t>YF-004759-2018</t>
  </si>
  <si>
    <t>YF-023486-2017</t>
  </si>
  <si>
    <t>YF-006297-2018</t>
  </si>
  <si>
    <t>5216-DM</t>
  </si>
  <si>
    <t>M9-8755</t>
  </si>
  <si>
    <t>1420-4M</t>
  </si>
  <si>
    <t>9665-6M</t>
  </si>
  <si>
    <t>M7-8834</t>
  </si>
  <si>
    <t>NC-27146</t>
  </si>
  <si>
    <t>6479-2M</t>
  </si>
  <si>
    <t>0984-IM</t>
  </si>
  <si>
    <t>1502-FM</t>
  </si>
  <si>
    <t>2433-LM</t>
  </si>
  <si>
    <t>2549-8M</t>
  </si>
  <si>
    <t>0102-1P</t>
  </si>
  <si>
    <t>8451-KM</t>
  </si>
  <si>
    <t>7269-6D</t>
  </si>
  <si>
    <t>K1-8534</t>
  </si>
  <si>
    <t>M9-2073</t>
  </si>
  <si>
    <t>5182-4M</t>
  </si>
  <si>
    <t>2807-KM</t>
  </si>
  <si>
    <t>1849-DM</t>
  </si>
  <si>
    <t>1421-JM</t>
  </si>
  <si>
    <t>9996-JM</t>
  </si>
  <si>
    <t>8022-JM</t>
  </si>
  <si>
    <t>MA-7785</t>
  </si>
  <si>
    <t>1578-BM</t>
  </si>
  <si>
    <t>3589-0C</t>
  </si>
  <si>
    <t>8838-2B</t>
  </si>
  <si>
    <t>9511-IT</t>
  </si>
  <si>
    <t>4776-9M</t>
  </si>
  <si>
    <t>3374-EM</t>
  </si>
  <si>
    <t>NC-49957</t>
  </si>
  <si>
    <t>5323-2M</t>
  </si>
  <si>
    <t>8571-IM</t>
  </si>
  <si>
    <t>9102-0M</t>
  </si>
  <si>
    <t>0983-JM</t>
  </si>
  <si>
    <t>3544-2F</t>
  </si>
  <si>
    <t>8353-JM</t>
  </si>
  <si>
    <t>9603-IM</t>
  </si>
  <si>
    <t>0183-LM</t>
  </si>
  <si>
    <t>6857-BM</t>
  </si>
  <si>
    <t>9849-2F</t>
  </si>
  <si>
    <t>M7-8816</t>
  </si>
  <si>
    <t>3241-KM</t>
  </si>
  <si>
    <t>6652-DM</t>
  </si>
  <si>
    <t>6565-2F</t>
  </si>
  <si>
    <t>NC-69674</t>
  </si>
  <si>
    <t>0930-KM</t>
  </si>
  <si>
    <t>M7-6338</t>
  </si>
  <si>
    <t>0994-lM</t>
  </si>
  <si>
    <t>9634-BM</t>
  </si>
  <si>
    <t>1167-4M</t>
  </si>
  <si>
    <t>MO-8173</t>
  </si>
  <si>
    <t>MO-8174</t>
  </si>
  <si>
    <t>MO-8175</t>
  </si>
  <si>
    <t>M16903</t>
  </si>
  <si>
    <t>0128-2M</t>
  </si>
  <si>
    <t>M9-1407</t>
  </si>
  <si>
    <t>MA-9249</t>
  </si>
  <si>
    <t>2337-KM</t>
  </si>
  <si>
    <t>MA-5153</t>
  </si>
  <si>
    <t>2694-CM</t>
  </si>
  <si>
    <t>VOLCADURA</t>
  </si>
  <si>
    <t>CALUPE</t>
  </si>
  <si>
    <t>MONSEFU</t>
  </si>
  <si>
    <t>PICSI</t>
  </si>
  <si>
    <t>CHONGOYAPE</t>
  </si>
  <si>
    <t>RAQUEL MONTOYA RIOS</t>
  </si>
  <si>
    <t>RAMOS UGAZ SEGUNDO</t>
  </si>
  <si>
    <t>SILVA HERRERA ELEUTERIO</t>
  </si>
  <si>
    <t xml:space="preserve">ZAMILLAN FARRO ASTRID CAROLINA </t>
  </si>
  <si>
    <t>FARRO LASNO NOELIA</t>
  </si>
  <si>
    <t>OLAZABAL AGUILAR FERNANDO JOSE</t>
  </si>
  <si>
    <t>PAJARES AGUINAGA MIRIAM</t>
  </si>
  <si>
    <t>MONTERO SORIA ALDAIR RONALDO</t>
  </si>
  <si>
    <t>SALAZAR CARDOZO WILLIAM ALBERTO</t>
  </si>
  <si>
    <t>GERALD CASTILLO LEYVA</t>
  </si>
  <si>
    <t>ANTONY CHILCON CHANTA</t>
  </si>
  <si>
    <t>LIAN LUIS PEREZ CARRASCO</t>
  </si>
  <si>
    <t>ROSMERY CHIMCHAY ACOSRA</t>
  </si>
  <si>
    <t>JEYSON PEREZ CHANTA</t>
  </si>
  <si>
    <t>LARA GRANADOS BENJAMIN</t>
  </si>
  <si>
    <t>ÑIQUEN LUBRE JUAN CARLOS</t>
  </si>
  <si>
    <t xml:space="preserve">TIPARRA CABRERA VERONICA DEL ROSARIO </t>
  </si>
  <si>
    <t xml:space="preserve">CABRERA MUÑOZ JUANA ISABEL </t>
  </si>
  <si>
    <t>SERQUEN TIPARRA KEVIN MAYKOL</t>
  </si>
  <si>
    <t>LIANA DEL SOCORRO NIMA SANDOVAL</t>
  </si>
  <si>
    <t>ARIANA NURY MONTALVAN SALAZAR</t>
  </si>
  <si>
    <t>TORRES HUAYAMA RUDY ADONIS</t>
  </si>
  <si>
    <t>DELGADO BECERRA CARLIN</t>
  </si>
  <si>
    <t>JACINTO RUIZ GLORIA ESTEFANNY</t>
  </si>
  <si>
    <t>BRAVO RUIZ LUIS ALBERTO</t>
  </si>
  <si>
    <t>RUIZ ESPINOZA JENNY ELIZABETH</t>
  </si>
  <si>
    <t>CIEZA TOCAS JOEL</t>
  </si>
  <si>
    <t>TOCAS CARRASCO BERTILA</t>
  </si>
  <si>
    <t>BANCES TESEN DORA ISABEL</t>
  </si>
  <si>
    <t>TESEN MILLONES RUTH ELIANA</t>
  </si>
  <si>
    <t>HUIDORO DIAZ  JORGE RONALDIÑO</t>
  </si>
  <si>
    <t>MEJIA DELGADO MAYRA</t>
  </si>
  <si>
    <t>ROJAS ALVAN DACNER CLEVER</t>
  </si>
  <si>
    <t>RIVERA QUEVEDO WILLIAM NELSON</t>
  </si>
  <si>
    <t>LARA ACUÑA URSULA</t>
  </si>
  <si>
    <t>SIME CHAVEZ ALAN ALEXANDER</t>
  </si>
  <si>
    <t>INCIO OJEDA EDUARDO GABRIEL</t>
  </si>
  <si>
    <t>CORDOVA BALDERA JOSE ANTONY</t>
  </si>
  <si>
    <t>SALAZAR FERNANDEZ ELVIS ORLANDO</t>
  </si>
  <si>
    <t>GUZMAN AGAPITO RONALDO ENRIQUE</t>
  </si>
  <si>
    <t>MENA OCHOA EDUARDO</t>
  </si>
  <si>
    <t>RAMOS TENORIO ERMIS FRANCO</t>
  </si>
  <si>
    <t>VANESSA VASQUEZ CLAVIJO</t>
  </si>
  <si>
    <t>RICARDO JAIME RAMOS</t>
  </si>
  <si>
    <t>MARGARITA GALVEZ CRUZ</t>
  </si>
  <si>
    <t>OSCAR DOMINGO MONTENEGRO GUEVARA</t>
  </si>
  <si>
    <t>SAMILLAN MONTALVO EDWIN</t>
  </si>
  <si>
    <t>BETSY GIULIANA LOAYZA MUNDACA</t>
  </si>
  <si>
    <t>SALAZAR BAUTISTA EDGAR JOEL</t>
  </si>
  <si>
    <t>CHUQUIHUANGA SIESQUEN  ANDERSON PIER</t>
  </si>
  <si>
    <t>GALLARDO BURGA YARLENI YULIANA</t>
  </si>
  <si>
    <t>DIAZ MEDINA ERLAND DACMAR</t>
  </si>
  <si>
    <t>YOSELIN KARINA SANCHEZ LAYNES</t>
  </si>
  <si>
    <t>ESQUECHE ALBURQUEQUE FREDDY GERARDO</t>
  </si>
  <si>
    <t>CULQUICONDOR CARHUACTOCTO JHON FREY</t>
  </si>
  <si>
    <t>ALEX JORDHAN AYASTA CRISANTO</t>
  </si>
  <si>
    <t>GONZALES HUERTAS ASHLY MILAGROS</t>
  </si>
  <si>
    <t>CESPEDES PEREZ TEODORA</t>
  </si>
  <si>
    <t>JESUS ALBERTO SANTAMARIA LLONTOP</t>
  </si>
  <si>
    <t>CAMPOS FERNANDEZ GLADYS</t>
  </si>
  <si>
    <t>TORRES SEGOVIA ALICIA</t>
  </si>
  <si>
    <t>RUBIO CUBAS JORGE</t>
  </si>
  <si>
    <t>CHAVARRY CALERO LUIS ALFREDO</t>
  </si>
  <si>
    <t>CHIRINOS ISLA JULIO ALFREDO</t>
  </si>
  <si>
    <t>VILLOSLADA LEON BALBINA</t>
  </si>
  <si>
    <t>MARIO FERNANDO ECHEVARRIA HOYOS</t>
  </si>
  <si>
    <t>YESICA CLOTILDE DE HOYOS MUÑOZ</t>
  </si>
  <si>
    <t>GUERRERO VALDIVIA JAVIER ALEXANDER</t>
  </si>
  <si>
    <t>GARCIA VASQUEZ ENRIQUE</t>
  </si>
  <si>
    <t>GUZMAN SOSA DE CORDOVA FIORELA KARINA</t>
  </si>
  <si>
    <t>PEREZ FLORES FIDEL</t>
  </si>
  <si>
    <t>ALAN GREGORIO VELEZ NAVARRO</t>
  </si>
  <si>
    <t>JORGE LUIS GAMARRA VELEZ</t>
  </si>
  <si>
    <t>ESTELA ARMAS AURA</t>
  </si>
  <si>
    <t>ESTELA ESTELA ARON SMITH</t>
  </si>
  <si>
    <t>SILVIA ROSA RAMOS SERQUEN</t>
  </si>
  <si>
    <t>PAMELA FERNANDEZ ACOSTA</t>
  </si>
  <si>
    <t>YERALDINE FERNANDEZ ACOSTA</t>
  </si>
  <si>
    <t>YARANGO FLORES JORGE ANTONIO</t>
  </si>
  <si>
    <t>MIRIAM ELIZABETH VILLANUEVA BALDERA</t>
  </si>
  <si>
    <t>MARIA ALEJANDRA YARANGO VILLANUEVA</t>
  </si>
  <si>
    <t>TABOADA ALAMA CARLOS ALBERTO</t>
  </si>
  <si>
    <t>SILVIA VALVERDE TABOADA</t>
  </si>
  <si>
    <t>TORIBIO REQUE LUMBRE</t>
  </si>
  <si>
    <t>GUERRERO SIESQUEN ANTHONY</t>
  </si>
  <si>
    <t>RAMIREZ ESPINOZA WALTER ANDERSON</t>
  </si>
  <si>
    <t>CARMEN POUPUCHE CONTRERAS</t>
  </si>
  <si>
    <t>AXEL GARCIA PUPUCHE</t>
  </si>
  <si>
    <t>NECIOSUP RUIZ GERALDINE</t>
  </si>
  <si>
    <t>CARILLLO MOZO JOSEPH SMIT</t>
  </si>
  <si>
    <t>0290-2018</t>
  </si>
  <si>
    <t>0300-2018</t>
  </si>
  <si>
    <t>0302-2018</t>
  </si>
  <si>
    <t>0327-2018</t>
  </si>
  <si>
    <t>0343-2018</t>
  </si>
  <si>
    <t>0344-2018</t>
  </si>
  <si>
    <t>YF-006745-2018</t>
  </si>
  <si>
    <t>YF-040515-2017</t>
  </si>
  <si>
    <t>YF-001466-2018</t>
  </si>
  <si>
    <t>YF-020754-2017</t>
  </si>
  <si>
    <t>YF-017286-2017</t>
  </si>
  <si>
    <t>YF-041808-2017</t>
  </si>
  <si>
    <t>F81-294</t>
  </si>
  <si>
    <t>M2M-155</t>
  </si>
  <si>
    <t>BBB-365</t>
  </si>
  <si>
    <t>M2D-350</t>
  </si>
  <si>
    <t>M2Q-518</t>
  </si>
  <si>
    <t>F2H-689</t>
  </si>
  <si>
    <t>ANGELO ORTIZ RISCO</t>
  </si>
  <si>
    <t>ANA MARIA BRAVO ALARCON</t>
  </si>
  <si>
    <t>CRISTHIAN JONZ PURISACA HUANCA</t>
  </si>
  <si>
    <t>DOLORES BARRERA VIUDA DE MORALES</t>
  </si>
  <si>
    <t>MARIBEL DOLORES SALAZAR MORALES</t>
  </si>
  <si>
    <t>ROSA SALAZAR MORALES</t>
  </si>
  <si>
    <t>MORALES BARRERA JOSE MARIANO</t>
  </si>
  <si>
    <t>BARRAGAN SEGURA LUIS ROBERTO</t>
  </si>
  <si>
    <t>GASTULO MORI ANTHONY JOSUE</t>
  </si>
  <si>
    <t>NILDA ELIANA SAAVEDRA RAMOS</t>
  </si>
  <si>
    <t>REATEGUI LOPEZ CRISTHIAN JUNIOR</t>
  </si>
  <si>
    <t>0318-2018</t>
  </si>
  <si>
    <t>0325-2018</t>
  </si>
  <si>
    <t>0337-2018</t>
  </si>
  <si>
    <t>0350-2018</t>
  </si>
  <si>
    <t>0351-2018</t>
  </si>
  <si>
    <t>FORTUITO</t>
  </si>
  <si>
    <t>YF-003634-2018</t>
  </si>
  <si>
    <t>YF-002975-2018</t>
  </si>
  <si>
    <t>YF-016636-2017</t>
  </si>
  <si>
    <t>YF-015625-2018</t>
  </si>
  <si>
    <t>YF-006961-2018</t>
  </si>
  <si>
    <t>T2N-950</t>
  </si>
  <si>
    <t>M4F-400</t>
  </si>
  <si>
    <t>M1T-355</t>
  </si>
  <si>
    <t>M2O-968</t>
  </si>
  <si>
    <t>P1E-748</t>
  </si>
  <si>
    <t>ROJAS PINEDA JUANY BHETY</t>
  </si>
  <si>
    <t>CONCHE ROJAS LISBETH JANINA</t>
  </si>
  <si>
    <t>YOVERAA TARRILLO  LUCERO CINTHIA</t>
  </si>
  <si>
    <t>GUERRERO MORANTE KARLA</t>
  </si>
  <si>
    <t>OMAR JOEL PARRILLA NEIRA</t>
  </si>
  <si>
    <t>MANAYAY VENTURA JUAN ANTONIO</t>
  </si>
  <si>
    <t>0356-2018</t>
  </si>
  <si>
    <t>0357-2018</t>
  </si>
  <si>
    <t>0358-2018</t>
  </si>
  <si>
    <t>0359-2018</t>
  </si>
  <si>
    <t>0360-2018</t>
  </si>
  <si>
    <t>0361-2018</t>
  </si>
  <si>
    <t>0362-2018</t>
  </si>
  <si>
    <t>0363-2018</t>
  </si>
  <si>
    <t>0364-2018</t>
  </si>
  <si>
    <t>0365-2018</t>
  </si>
  <si>
    <t>0366-2018</t>
  </si>
  <si>
    <t>0367-2018</t>
  </si>
  <si>
    <t>0368-2018</t>
  </si>
  <si>
    <t>0369-2018</t>
  </si>
  <si>
    <t>0370-2018</t>
  </si>
  <si>
    <t>0371-2018</t>
  </si>
  <si>
    <t>0373-2018</t>
  </si>
  <si>
    <t>0374-2018</t>
  </si>
  <si>
    <t>0375-2018</t>
  </si>
  <si>
    <t>0376-2018</t>
  </si>
  <si>
    <t>0377-2018</t>
  </si>
  <si>
    <t>0378-2018</t>
  </si>
  <si>
    <t>0379-2018</t>
  </si>
  <si>
    <t>0382-2018</t>
  </si>
  <si>
    <t>0384-2018</t>
  </si>
  <si>
    <t>0386-2018</t>
  </si>
  <si>
    <t>0389-2018</t>
  </si>
  <si>
    <t>0390-2018</t>
  </si>
  <si>
    <t>0391-2018</t>
  </si>
  <si>
    <t>0392-2018</t>
  </si>
  <si>
    <t>0393-2018</t>
  </si>
  <si>
    <t>0395-2018</t>
  </si>
  <si>
    <t>0396-2018</t>
  </si>
  <si>
    <t>0397-2018</t>
  </si>
  <si>
    <t>0398-2018</t>
  </si>
  <si>
    <t>0401-2018</t>
  </si>
  <si>
    <t>YF-017150-2018</t>
  </si>
  <si>
    <t>YF-004724-2018</t>
  </si>
  <si>
    <t>YF-006894-2018</t>
  </si>
  <si>
    <t>YF-009350-2018</t>
  </si>
  <si>
    <t>YF-013129-2018</t>
  </si>
  <si>
    <t>YF-000264-2018</t>
  </si>
  <si>
    <t>YF-008700-2018</t>
  </si>
  <si>
    <t>YF-017800-2018</t>
  </si>
  <si>
    <t>YF-018054-2018</t>
  </si>
  <si>
    <t>YF-012920-2018</t>
  </si>
  <si>
    <t>YF-034322-2017</t>
  </si>
  <si>
    <t>YF-000197-2018</t>
  </si>
  <si>
    <t>YF-018216-2018</t>
  </si>
  <si>
    <t>YF-038636-2017</t>
  </si>
  <si>
    <t>YF-009214-2018</t>
  </si>
  <si>
    <t>YF-030262-2017</t>
  </si>
  <si>
    <t>YF-039376-2017</t>
  </si>
  <si>
    <t>YF-003189-2018</t>
  </si>
  <si>
    <t>YF-013311-2018</t>
  </si>
  <si>
    <t>YF-036295-2017</t>
  </si>
  <si>
    <t>YF-021638-2017</t>
  </si>
  <si>
    <t>YF-011939-2018</t>
  </si>
  <si>
    <t>YF-042147-2017</t>
  </si>
  <si>
    <t>YF-005243-2018</t>
  </si>
  <si>
    <t>YF-013722-2017</t>
  </si>
  <si>
    <t>YF-023318-2017</t>
  </si>
  <si>
    <t>YF-022504-2017</t>
  </si>
  <si>
    <t>YF-012357-2018</t>
  </si>
  <si>
    <t>YF-021811-2017</t>
  </si>
  <si>
    <t>YF-036022-2017</t>
  </si>
  <si>
    <t>YF-018455-2018</t>
  </si>
  <si>
    <t>YF-029703-2017</t>
  </si>
  <si>
    <t>YF-030593-2017</t>
  </si>
  <si>
    <t>YF-033622-2017</t>
  </si>
  <si>
    <t>YF-035060-2017</t>
  </si>
  <si>
    <t>YF-007290-2018</t>
  </si>
  <si>
    <t>NC-21274</t>
  </si>
  <si>
    <t>8032-3M</t>
  </si>
  <si>
    <t>5256-FA</t>
  </si>
  <si>
    <t>NC-14352</t>
  </si>
  <si>
    <t>7912-5M</t>
  </si>
  <si>
    <t>3150-BM</t>
  </si>
  <si>
    <t>M6-6069</t>
  </si>
  <si>
    <t>1295.8B</t>
  </si>
  <si>
    <t>1666-GM</t>
  </si>
  <si>
    <t>M9-8837</t>
  </si>
  <si>
    <t>M2-9423</t>
  </si>
  <si>
    <t>NC-3729</t>
  </si>
  <si>
    <t>7790-2M</t>
  </si>
  <si>
    <t>M2-4280</t>
  </si>
  <si>
    <t>0404-JM</t>
  </si>
  <si>
    <t>3950-8M</t>
  </si>
  <si>
    <t>S6-7691</t>
  </si>
  <si>
    <t>9758-GM</t>
  </si>
  <si>
    <t>0883-FM</t>
  </si>
  <si>
    <t>6788-HM</t>
  </si>
  <si>
    <t>8163-LM</t>
  </si>
  <si>
    <t>MO-1649</t>
  </si>
  <si>
    <t>8143-EM</t>
  </si>
  <si>
    <t>4140-3M</t>
  </si>
  <si>
    <t>3879-2M</t>
  </si>
  <si>
    <t>8512-8A</t>
  </si>
  <si>
    <t>2940-HM</t>
  </si>
  <si>
    <t>8744-3M</t>
  </si>
  <si>
    <t>9787-IM</t>
  </si>
  <si>
    <t>7202-2M</t>
  </si>
  <si>
    <t>8934-3M</t>
  </si>
  <si>
    <t>NC-44092</t>
  </si>
  <si>
    <t>1721-5M</t>
  </si>
  <si>
    <t>5590-2M</t>
  </si>
  <si>
    <t>5660-IM</t>
  </si>
  <si>
    <t>JUANITA VASQUEZ VASQUEZ</t>
  </si>
  <si>
    <t>ASPILLAGA SEGURA JOSE LUIS</t>
  </si>
  <si>
    <t>ASPILLAGA REYES LUIS ESTEBAN</t>
  </si>
  <si>
    <t>ASPILLAGA REYES MARIA LUISA</t>
  </si>
  <si>
    <t>SUAREZ QUIROZ SEGUNDO OCTAVIO</t>
  </si>
  <si>
    <t>ASPILLAGA REYES CHRISTOPHER DAYRON</t>
  </si>
  <si>
    <t>REYES PADILLA JOSÉ CARLOS</t>
  </si>
  <si>
    <t>FABIANO GILANDINO GUILLEN MARCELO</t>
  </si>
  <si>
    <t>OLANO WILCAMANGO JUAN</t>
  </si>
  <si>
    <t>JIMENEZ SUYON PILAR VANESSA</t>
  </si>
  <si>
    <t>RAMIREZ GONZALES GODOFREDO</t>
  </si>
  <si>
    <t>PAUCAR CORDOVA MARIA FLOR</t>
  </si>
  <si>
    <t>VEGA YEP ROBERTO ADRIAN</t>
  </si>
  <si>
    <t>NATIVIDAD SIRLOPU JUAREZ</t>
  </si>
  <si>
    <t>INCIO LEYVA MERLY BLANCA ARACELY</t>
  </si>
  <si>
    <t>DAYANNA NAHOMI GARCIA VEGA</t>
  </si>
  <si>
    <t>SEVERINO ROMERO JONH</t>
  </si>
  <si>
    <t>FERNANDEZ VERA GUSTAVO ADOLFO</t>
  </si>
  <si>
    <t>SANDOVAL RUIZ JOSE</t>
  </si>
  <si>
    <t>HERRERA JARA FELIZARDO</t>
  </si>
  <si>
    <t>FERNANDEZ LUCERO MAURILIO HUBERTO</t>
  </si>
  <si>
    <t>HUAMAN LIZANA ANGELINA</t>
  </si>
  <si>
    <t>LEONARDO LOPEZ AVELINO</t>
  </si>
  <si>
    <t>ESTRELLA VALLADOLID SEGUNDO JOSE</t>
  </si>
  <si>
    <t>SANCHEZ LUCERO OSCAR ALBERTO</t>
  </si>
  <si>
    <t>MIGUEL ANGEL CHUMIOQUE MURILLO</t>
  </si>
  <si>
    <t>HILDA CHAFLOQUE SANDOVAL</t>
  </si>
  <si>
    <t>BRIGIT VASQUEZ MAURA</t>
  </si>
  <si>
    <t>DIAZ AGUILAR MELVIN ROMAN</t>
  </si>
  <si>
    <t>ALEX DEYNER PEREZ JARA</t>
  </si>
  <si>
    <t>JUAN FRANCISCO SANCHEZ MEJIA</t>
  </si>
  <si>
    <t>JOSE RUFINO PEREZ JARA</t>
  </si>
  <si>
    <t>PACHERREZ RAYMUNDO ROBERTO JOSE</t>
  </si>
  <si>
    <t>ACOSTA CHOZO BENIGNA</t>
  </si>
  <si>
    <t>TORRES ACOSTA FLOR</t>
  </si>
  <si>
    <t>SANTISTEBAN CHAPOÑAN ROSA AMELIA</t>
  </si>
  <si>
    <t>PISFIL TULLUME ELEODORA</t>
  </si>
  <si>
    <t>BALDERA CORONADO EDILBERTO</t>
  </si>
  <si>
    <t>SANCHEZ TORRES CARLA</t>
  </si>
  <si>
    <t>AGAPITO CUSTODIO ARMANDO</t>
  </si>
  <si>
    <t>ASENJO GAMONAL JOSE DAVID</t>
  </si>
  <si>
    <t>RENZO RAUL MUÑOZ OLAZABAL</t>
  </si>
  <si>
    <t>BURGA ZEÑA IVAN CARLOS</t>
  </si>
  <si>
    <t>CARRANZA CHAVEZ PATRICK DANIEL</t>
  </si>
  <si>
    <t>HERRERA MENDOZA YAMILE XIOMARA</t>
  </si>
  <si>
    <t>LLONTOP LLONTOP JUAN JHONNY</t>
  </si>
  <si>
    <t>BANCES MORALES RUBEN ALVARO</t>
  </si>
  <si>
    <t>CAMPOS VASQUEZ AVELINO</t>
  </si>
  <si>
    <t>MEGO MONDRAGON JULIO RICARDO</t>
  </si>
  <si>
    <t>RAMIREZ REATEGUI JULIA</t>
  </si>
  <si>
    <t>JIBAJA HUANCAS MARCOS</t>
  </si>
  <si>
    <t>CRISTIAN RANKLIN MALDONADO GUEVARA</t>
  </si>
  <si>
    <t>MARTHA MALDONADO MESTANZA</t>
  </si>
  <si>
    <t>TINEO PIZARRO JIMMY ALEXIS</t>
  </si>
  <si>
    <t>0354-2018</t>
  </si>
  <si>
    <t>0372-2018</t>
  </si>
  <si>
    <t>0380-2018</t>
  </si>
  <si>
    <t>0385-2018</t>
  </si>
  <si>
    <t>0399-2018</t>
  </si>
  <si>
    <t>0400-2018</t>
  </si>
  <si>
    <t>YF-029527-2017</t>
  </si>
  <si>
    <t>YF-022702-2017</t>
  </si>
  <si>
    <t>YF-042606-2017</t>
  </si>
  <si>
    <t>YF-020094-2017</t>
  </si>
  <si>
    <t>YF-041668-2017</t>
  </si>
  <si>
    <t>YF-017292-2018</t>
  </si>
  <si>
    <t>M2C-162</t>
  </si>
  <si>
    <t>M2W-338</t>
  </si>
  <si>
    <t>AAB-489</t>
  </si>
  <si>
    <t>M36-478</t>
  </si>
  <si>
    <t>M2K-123</t>
  </si>
  <si>
    <t>ABO-261</t>
  </si>
  <si>
    <t>FERNANDEZ ROJAS FLAVIO</t>
  </si>
  <si>
    <t>LUCERO DIAZ JUSTO AGAPITO</t>
  </si>
  <si>
    <t>RIOJAS VALLEJOS ROLANDO FABRICIO</t>
  </si>
  <si>
    <t>PEREZ VEGA ESPERANZA</t>
  </si>
  <si>
    <t>MORALES GARCIA JOAQUIN ASAUD</t>
  </si>
  <si>
    <t>ALONSO FLORES TAVARA</t>
  </si>
  <si>
    <t>SEGUNDO SANJINEZ IZQUIERDO</t>
  </si>
  <si>
    <t>0355-2018</t>
  </si>
  <si>
    <t>0381-2018</t>
  </si>
  <si>
    <t>0383-2018</t>
  </si>
  <si>
    <t>0387-2018</t>
  </si>
  <si>
    <t>0388-2018</t>
  </si>
  <si>
    <t>0394-2018</t>
  </si>
  <si>
    <t>YF-015821-2018</t>
  </si>
  <si>
    <t>YF-023577-2017</t>
  </si>
  <si>
    <t>YF-001491-2018</t>
  </si>
  <si>
    <t>YF-028422-2017</t>
  </si>
  <si>
    <t>YF-016272-2018</t>
  </si>
  <si>
    <t>YF-027229-2017</t>
  </si>
  <si>
    <t>P1L-019</t>
  </si>
  <si>
    <t>M4A-017</t>
  </si>
  <si>
    <t>M2P-639</t>
  </si>
  <si>
    <t>M2H-663</t>
  </si>
  <si>
    <t>B12-728</t>
  </si>
  <si>
    <t>F8O-580</t>
  </si>
  <si>
    <t>MEDINA VALLEJOS CARLOS JOAO</t>
  </si>
  <si>
    <t>CASTILLO FARRO CRISTHOFER</t>
  </si>
  <si>
    <t>PEÑA HUAMAN ISABEL</t>
  </si>
  <si>
    <t>DAMARIS PEÑA PEÑA</t>
  </si>
  <si>
    <t>ESTELA NAVARRO EDINSON OMAR</t>
  </si>
  <si>
    <t>MARIA ELENA GONZALES QUIROZ DE BARRUETO</t>
  </si>
  <si>
    <t>ARNULFO EDILBERTO TORRES GASTELUMENDI</t>
  </si>
  <si>
    <t>ZAVALA PIZARRO PATRICIA DEL PILAR</t>
  </si>
  <si>
    <t>RAMOS MENA ROSA ANGELICA</t>
  </si>
  <si>
    <t>MARIN SIFUENTES JOSE</t>
  </si>
  <si>
    <t>CODIGO DEL ACCIDENTE</t>
  </si>
  <si>
    <t>CODIGO DEL SINIESTRO</t>
  </si>
  <si>
    <t>0218.1-2018</t>
  </si>
  <si>
    <t>0220.1-2018</t>
  </si>
  <si>
    <t>0224.1-2018</t>
  </si>
  <si>
    <t>0225.1-2018</t>
  </si>
  <si>
    <t>0226.1-2018</t>
  </si>
  <si>
    <t>0227.1-2018</t>
  </si>
  <si>
    <t>0228.1-2018</t>
  </si>
  <si>
    <t>0229.1-2018</t>
  </si>
  <si>
    <t>0230.1-2018</t>
  </si>
  <si>
    <t>0231.1-2018</t>
  </si>
  <si>
    <t>0232.1-2018</t>
  </si>
  <si>
    <t>0234.1-2018</t>
  </si>
  <si>
    <t>0235.1-2018</t>
  </si>
  <si>
    <t>0235.2-2018</t>
  </si>
  <si>
    <t>0237.1-2018</t>
  </si>
  <si>
    <t>0238.1-2018</t>
  </si>
  <si>
    <t>0238.2-2018</t>
  </si>
  <si>
    <t>0239.1-2018</t>
  </si>
  <si>
    <t>0240.1-2018</t>
  </si>
  <si>
    <t>0241.1-2018</t>
  </si>
  <si>
    <t>0241.2-2018</t>
  </si>
  <si>
    <t>0242.1-2018</t>
  </si>
  <si>
    <t>0243.1-2018</t>
  </si>
  <si>
    <t>0243.2-2018</t>
  </si>
  <si>
    <t>0244.1-2018</t>
  </si>
  <si>
    <t>0245.1-2018</t>
  </si>
  <si>
    <t>0246.1-2018</t>
  </si>
  <si>
    <t>0247.1-2018</t>
  </si>
  <si>
    <t>0248.1-2018</t>
  </si>
  <si>
    <t>0248.2-2018</t>
  </si>
  <si>
    <t>0248.3-2018</t>
  </si>
  <si>
    <t>0250.1-2018</t>
  </si>
  <si>
    <t>0251.1-2018</t>
  </si>
  <si>
    <t>0251.2-2018</t>
  </si>
  <si>
    <t>0251.3-2018</t>
  </si>
  <si>
    <t>0252.1-2018</t>
  </si>
  <si>
    <t>0253.1-2018</t>
  </si>
  <si>
    <t>0253.2-2018</t>
  </si>
  <si>
    <t>0254.1-2018</t>
  </si>
  <si>
    <t>0255.1-2018</t>
  </si>
  <si>
    <t>0256.1-2018</t>
  </si>
  <si>
    <t>0257.1-2018</t>
  </si>
  <si>
    <t>0257.2-2018</t>
  </si>
  <si>
    <t>0258.1-2018</t>
  </si>
  <si>
    <t>0259.1-2018</t>
  </si>
  <si>
    <t>0261.1-2018</t>
  </si>
  <si>
    <t>0263.1-2018</t>
  </si>
  <si>
    <t>0264.1-2018</t>
  </si>
  <si>
    <t>0265.1-2018</t>
  </si>
  <si>
    <t>0266.1-2018</t>
  </si>
  <si>
    <t>0269.1-2018</t>
  </si>
  <si>
    <t>0271.1-2018</t>
  </si>
  <si>
    <t>0272.1-2018</t>
  </si>
  <si>
    <t>0273.1-2018</t>
  </si>
  <si>
    <t>0275.1-2018</t>
  </si>
  <si>
    <t>0275.2-2018</t>
  </si>
  <si>
    <t>0276.1-2018</t>
  </si>
  <si>
    <t>0277.1-2018</t>
  </si>
  <si>
    <t>0278.1-2018</t>
  </si>
  <si>
    <t>0279.1-2018</t>
  </si>
  <si>
    <t>0280.1-2018</t>
  </si>
  <si>
    <t>0281.1-2018</t>
  </si>
  <si>
    <t>0282.1-2018</t>
  </si>
  <si>
    <t>0283.1-2018</t>
  </si>
  <si>
    <t>0283.2-2018</t>
  </si>
  <si>
    <t>T1H-228</t>
  </si>
  <si>
    <t>0217.1-2018</t>
  </si>
  <si>
    <t>0217.2-2018</t>
  </si>
  <si>
    <t>0221.1-2018</t>
  </si>
  <si>
    <t>0221.2-2018</t>
  </si>
  <si>
    <t>0221.3-2018</t>
  </si>
  <si>
    <t>0233.1-2018</t>
  </si>
  <si>
    <t>0267.1-2018</t>
  </si>
  <si>
    <t>0268.1-2018</t>
  </si>
  <si>
    <t>0223.1-2018</t>
  </si>
  <si>
    <t>0236.1-2018</t>
  </si>
  <si>
    <t>0249.1-2018</t>
  </si>
  <si>
    <t>0260.1-2018</t>
  </si>
  <si>
    <t>0260.2-2018</t>
  </si>
  <si>
    <t>0260.3-2018</t>
  </si>
  <si>
    <t>0262.1-2018</t>
  </si>
  <si>
    <t>0270.1-2018</t>
  </si>
  <si>
    <t>0274.1-2018</t>
  </si>
  <si>
    <t>0274.2-2018</t>
  </si>
  <si>
    <t>0274.3-2018</t>
  </si>
  <si>
    <t>0219.1-2018</t>
  </si>
  <si>
    <t>0222.1-2018</t>
  </si>
  <si>
    <t>0284.1-2018</t>
  </si>
  <si>
    <t>0285.1-2018</t>
  </si>
  <si>
    <t>0286.1-2018</t>
  </si>
  <si>
    <t>0287.1-2018</t>
  </si>
  <si>
    <t>0287.2-2018</t>
  </si>
  <si>
    <t>0288.1-2018</t>
  </si>
  <si>
    <t>0288.2-2018</t>
  </si>
  <si>
    <t>0289.1-2018</t>
  </si>
  <si>
    <t>0291.1-2018</t>
  </si>
  <si>
    <t>0292.1-2018</t>
  </si>
  <si>
    <t>0292.2-2018</t>
  </si>
  <si>
    <t>0292.3-2018</t>
  </si>
  <si>
    <t>0292.4-2018</t>
  </si>
  <si>
    <t>0293.1-2018</t>
  </si>
  <si>
    <t>0294.1-2018</t>
  </si>
  <si>
    <t>0295.1-2018</t>
  </si>
  <si>
    <t>0295.2-2018</t>
  </si>
  <si>
    <t>0295.3-2018</t>
  </si>
  <si>
    <t>0296.1-2018</t>
  </si>
  <si>
    <t>0297.1-2018</t>
  </si>
  <si>
    <t>0298.1-2018</t>
  </si>
  <si>
    <t>0299.1-2018</t>
  </si>
  <si>
    <t>0301.1-2018</t>
  </si>
  <si>
    <t>0303.1-2018</t>
  </si>
  <si>
    <t>0303.2-2018</t>
  </si>
  <si>
    <t>0304.1-2018</t>
  </si>
  <si>
    <t>0304.2-2018</t>
  </si>
  <si>
    <t>0305.1-2018</t>
  </si>
  <si>
    <t>0305.2-2018</t>
  </si>
  <si>
    <t>0306.1-2018</t>
  </si>
  <si>
    <t>0306.2-2018</t>
  </si>
  <si>
    <t>0307.1-2018</t>
  </si>
  <si>
    <t>0308.1-2018</t>
  </si>
  <si>
    <t>0309.1-2018</t>
  </si>
  <si>
    <t>0309.2-2018</t>
  </si>
  <si>
    <t>0310.1-2018</t>
  </si>
  <si>
    <t>0310.2-2018</t>
  </si>
  <si>
    <t>0310.3-2018</t>
  </si>
  <si>
    <t>0311.1-2018</t>
  </si>
  <si>
    <t>0312.1-2018</t>
  </si>
  <si>
    <t>0313.1-2018</t>
  </si>
  <si>
    <t>0313.2-2018</t>
  </si>
  <si>
    <t>0313.3-2018</t>
  </si>
  <si>
    <t>0314.1-2018</t>
  </si>
  <si>
    <t>0315.1-2018</t>
  </si>
  <si>
    <t>0315.2-2018</t>
  </si>
  <si>
    <t>0316.1-2018</t>
  </si>
  <si>
    <t>0317.1-2018</t>
  </si>
  <si>
    <t>0319.1-2018</t>
  </si>
  <si>
    <t>0320.1-2018</t>
  </si>
  <si>
    <t>0321.2-2018</t>
  </si>
  <si>
    <t>0322.1-2018</t>
  </si>
  <si>
    <t>0323.1-2018</t>
  </si>
  <si>
    <t>0324.1-2018</t>
  </si>
  <si>
    <t>0326.1-2018</t>
  </si>
  <si>
    <t>0328.1-2018</t>
  </si>
  <si>
    <t>0329.1-2018</t>
  </si>
  <si>
    <t>0329.2-2018</t>
  </si>
  <si>
    <t>0330.1-2018</t>
  </si>
  <si>
    <t>0331.1-2018</t>
  </si>
  <si>
    <t>0331.2-2018</t>
  </si>
  <si>
    <t>0332.1-2018</t>
  </si>
  <si>
    <t>0333.1-2018</t>
  </si>
  <si>
    <t>0334.1-2018</t>
  </si>
  <si>
    <t>0335.1-2018</t>
  </si>
  <si>
    <t>0336.1-2018</t>
  </si>
  <si>
    <t>0336.2-2018</t>
  </si>
  <si>
    <t>0338.1-2018</t>
  </si>
  <si>
    <t>0339.1-2018</t>
  </si>
  <si>
    <t>0339.2-2018</t>
  </si>
  <si>
    <t>0340.1-2018</t>
  </si>
  <si>
    <t>0341.1-2018</t>
  </si>
  <si>
    <t>0341.2-2018</t>
  </si>
  <si>
    <t>0342.1-2018</t>
  </si>
  <si>
    <t>0342.2-2018</t>
  </si>
  <si>
    <t>0345.1-2018</t>
  </si>
  <si>
    <t>0345.2-2018</t>
  </si>
  <si>
    <t>0345.3-2018</t>
  </si>
  <si>
    <t>0346.1-2018</t>
  </si>
  <si>
    <t>0346.2-2018</t>
  </si>
  <si>
    <t>0346.3-2018</t>
  </si>
  <si>
    <t>0347.1-2018</t>
  </si>
  <si>
    <t>0347.2-2018</t>
  </si>
  <si>
    <t>0348.1-2018</t>
  </si>
  <si>
    <t>0349.1-2018</t>
  </si>
  <si>
    <t>0352.1-2018</t>
  </si>
  <si>
    <t>0352.2-2018</t>
  </si>
  <si>
    <t>0352.3-2018</t>
  </si>
  <si>
    <t>0353.1-2018</t>
  </si>
  <si>
    <t>0353.2-2018</t>
  </si>
  <si>
    <t>0290.1-2018</t>
  </si>
  <si>
    <t>0300.1-2018</t>
  </si>
  <si>
    <t>0302.1-2018</t>
  </si>
  <si>
    <t>0327.1-2018</t>
  </si>
  <si>
    <t>0327.2-2018</t>
  </si>
  <si>
    <t>0344.1-2018</t>
  </si>
  <si>
    <t>0344.2-2018</t>
  </si>
  <si>
    <t>0344.3-2018</t>
  </si>
  <si>
    <t>0343.1-2018</t>
  </si>
  <si>
    <t>0318.1-2018</t>
  </si>
  <si>
    <t>0318.2-2018</t>
  </si>
  <si>
    <t>0325.1-2018</t>
  </si>
  <si>
    <t>0337.1-2018</t>
  </si>
  <si>
    <t>0350.1-2018</t>
  </si>
  <si>
    <t>0351.1-2018</t>
  </si>
  <si>
    <t>0356.1-2018</t>
  </si>
  <si>
    <t>0357.1-2018</t>
  </si>
  <si>
    <t>0357.2-2018</t>
  </si>
  <si>
    <t>0357.3-2018</t>
  </si>
  <si>
    <t>0357.4-2018</t>
  </si>
  <si>
    <t>0357.5-2018</t>
  </si>
  <si>
    <t>0358.1-2018</t>
  </si>
  <si>
    <t>0359.1-2018</t>
  </si>
  <si>
    <t>0360.1-2018</t>
  </si>
  <si>
    <t>0360.2-2018</t>
  </si>
  <si>
    <t>0361.1-2018</t>
  </si>
  <si>
    <t>0362.1-2018</t>
  </si>
  <si>
    <t>0363.1-2018</t>
  </si>
  <si>
    <t>0363.2-2018</t>
  </si>
  <si>
    <t>0364.1-2018</t>
  </si>
  <si>
    <t>0365.1-2018</t>
  </si>
  <si>
    <t>0366.1-2018</t>
  </si>
  <si>
    <t>0367.1-2018</t>
  </si>
  <si>
    <t>0367.2-2018</t>
  </si>
  <si>
    <t>0368.1-2018</t>
  </si>
  <si>
    <t>0369.1-2018</t>
  </si>
  <si>
    <t>0370.1-2018</t>
  </si>
  <si>
    <t>0371.1-2018</t>
  </si>
  <si>
    <t>0373.1-2018</t>
  </si>
  <si>
    <t>0374.1-2018</t>
  </si>
  <si>
    <t>0375.1-2018</t>
  </si>
  <si>
    <t>0376.1-2018</t>
  </si>
  <si>
    <t>0376.2-2018</t>
  </si>
  <si>
    <t>0377.1-2018</t>
  </si>
  <si>
    <t>0377.2-2018</t>
  </si>
  <si>
    <t>0378.1-2018</t>
  </si>
  <si>
    <t>0378.2-2018</t>
  </si>
  <si>
    <t>0378.3-2018</t>
  </si>
  <si>
    <t>0379.1-2018</t>
  </si>
  <si>
    <t>0382.1-2018</t>
  </si>
  <si>
    <t>0382.2-2018</t>
  </si>
  <si>
    <t>0384.1-2018</t>
  </si>
  <si>
    <t>0386.1-2018</t>
  </si>
  <si>
    <t>0386.2-2018</t>
  </si>
  <si>
    <t>0386.3-2018</t>
  </si>
  <si>
    <t>0389.1-2018</t>
  </si>
  <si>
    <t>0390.1-2018</t>
  </si>
  <si>
    <t>0390.2-2018</t>
  </si>
  <si>
    <t>0391.1-2018</t>
  </si>
  <si>
    <t>0391.2-2018</t>
  </si>
  <si>
    <t>0392.1-2018</t>
  </si>
  <si>
    <t>0393.1-2018</t>
  </si>
  <si>
    <t>0395.1-2018</t>
  </si>
  <si>
    <t>0396.1-2018</t>
  </si>
  <si>
    <t>0397.1-2018</t>
  </si>
  <si>
    <t>0397.2-2018</t>
  </si>
  <si>
    <t>0397.3-2018</t>
  </si>
  <si>
    <t>0398.1-2018</t>
  </si>
  <si>
    <t>0398.2-2018</t>
  </si>
  <si>
    <t>0401.1-2018</t>
  </si>
  <si>
    <t>0354.1-2018</t>
  </si>
  <si>
    <t>0372.1-2018</t>
  </si>
  <si>
    <t>0372.2-2018</t>
  </si>
  <si>
    <t>0380.1-2018</t>
  </si>
  <si>
    <t>0385.1-2018</t>
  </si>
  <si>
    <t>0399.1-2018</t>
  </si>
  <si>
    <t>0400.1-2018</t>
  </si>
  <si>
    <t>0355.1-2018</t>
  </si>
  <si>
    <t>0381.1-2018</t>
  </si>
  <si>
    <t>0383.1-2018</t>
  </si>
  <si>
    <t>0383.2-2018</t>
  </si>
  <si>
    <t>0383.3-2018</t>
  </si>
  <si>
    <t>0383.4-2018</t>
  </si>
  <si>
    <t>0383.5-2018</t>
  </si>
  <si>
    <t>0387.1-2018</t>
  </si>
  <si>
    <t>0388.1-2018</t>
  </si>
  <si>
    <t>0394.1-2018</t>
  </si>
  <si>
    <t>CALDERON FERNADEZ TEODORO</t>
  </si>
  <si>
    <t>DIAZ AGUILAR MARKY RAMON</t>
  </si>
  <si>
    <t>CHICLAYO</t>
  </si>
  <si>
    <t>L5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</si>
</sst>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4" formatCode="_ &quot;S/.&quot;\ * #,##0.00_ ;_ &quot;S/.&quot;\ * \-#,##0.00_ ;_ &quot;S/.&quot;\ * &quot;-&quot;??_ ;_ @_ "/>
    <numFmt numFmtId="43" formatCode="_ * #,##0.00_ ;_ * \-#,##0.00_ ;_ * &quot;-&quot;??_ ;_ @_ "/>
    <numFmt numFmtId="164" formatCode="d\-m\-yy;@"/>
    <numFmt numFmtId="165" formatCode="00"/>
    <numFmt numFmtId="166" formatCode="00000"/>
    <numFmt numFmtId="167" formatCode="000000"/>
    <numFmt numFmtId="168" formatCode="00000000"/>
    <numFmt numFmtId="169" formatCode="_ * #,##0_ ;_ * \-#,##0_ ;_ * &quot;-&quot;??_ ;_ @_ "/>
    <numFmt numFmtId="170" formatCode="_ &quot;S/.&quot;* #,##0.00_ ;_ &quot;S/.&quot;* \-#,##0.00_ ;_ &quot;S/.&quot;* &quot;-&quot;??_ ;_ @_ 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1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Arial"/>
      <family val="2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68">
    <xf numFmtId="0" fontId="0" fillId="0" borderId="0" xfId="0"/>
    <xf numFmtId="0" fontId="3" fillId="2" borderId="6" xfId="0" applyFont="1" applyFill="1" applyBorder="1" applyAlignment="1">
      <alignment horizontal="center" vertical="center" wrapText="1"/>
    </xf>
    <xf numFmtId="44" fontId="3" fillId="2" borderId="6" xfId="0" applyNumberFormat="1" applyFont="1" applyFill="1" applyBorder="1" applyAlignment="1">
      <alignment horizontal="center" vertical="center" wrapText="1"/>
    </xf>
    <xf numFmtId="0" fontId="6" fillId="0" borderId="0" xfId="0" applyFont="1"/>
    <xf numFmtId="166" fontId="4" fillId="0" borderId="6" xfId="0" applyNumberFormat="1" applyFont="1" applyFill="1" applyBorder="1" applyAlignment="1">
      <alignment horizontal="center"/>
    </xf>
    <xf numFmtId="14" fontId="4" fillId="0" borderId="6" xfId="0" applyNumberFormat="1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165" fontId="4" fillId="0" borderId="6" xfId="0" applyNumberFormat="1" applyFont="1" applyFill="1" applyBorder="1" applyAlignment="1">
      <alignment horizontal="center"/>
    </xf>
    <xf numFmtId="167" fontId="4" fillId="0" borderId="6" xfId="0" applyNumberFormat="1" applyFont="1" applyFill="1" applyBorder="1" applyAlignment="1">
      <alignment horizontal="center"/>
    </xf>
    <xf numFmtId="44" fontId="5" fillId="0" borderId="6" xfId="0" applyNumberFormat="1" applyFont="1" applyFill="1" applyBorder="1"/>
    <xf numFmtId="0" fontId="7" fillId="2" borderId="6" xfId="0" applyFont="1" applyFill="1" applyBorder="1" applyAlignment="1">
      <alignment horizontal="center" vertical="center" wrapText="1"/>
    </xf>
    <xf numFmtId="44" fontId="7" fillId="2" borderId="6" xfId="0" applyNumberFormat="1" applyFont="1" applyFill="1" applyBorder="1" applyAlignment="1">
      <alignment horizontal="center" vertical="center" wrapText="1"/>
    </xf>
    <xf numFmtId="166" fontId="9" fillId="0" borderId="6" xfId="0" applyNumberFormat="1" applyFont="1" applyFill="1" applyBorder="1" applyAlignment="1">
      <alignment horizontal="center"/>
    </xf>
    <xf numFmtId="14" fontId="9" fillId="0" borderId="6" xfId="0" applyNumberFormat="1" applyFont="1" applyFill="1" applyBorder="1" applyAlignment="1">
      <alignment horizontal="center"/>
    </xf>
    <xf numFmtId="0" fontId="9" fillId="0" borderId="6" xfId="0" applyFont="1" applyFill="1" applyBorder="1" applyAlignment="1">
      <alignment horizontal="center"/>
    </xf>
    <xf numFmtId="166" fontId="9" fillId="3" borderId="6" xfId="0" applyNumberFormat="1" applyFont="1" applyFill="1" applyBorder="1" applyAlignment="1">
      <alignment horizontal="center"/>
    </xf>
    <xf numFmtId="0" fontId="9" fillId="3" borderId="6" xfId="0" applyFont="1" applyFill="1" applyBorder="1" applyAlignment="1">
      <alignment horizontal="center"/>
    </xf>
    <xf numFmtId="0" fontId="0" fillId="0" borderId="0" xfId="0" applyFill="1"/>
    <xf numFmtId="0" fontId="1" fillId="4" borderId="0" xfId="0" applyFont="1" applyFill="1"/>
    <xf numFmtId="0" fontId="0" fillId="4" borderId="0" xfId="0" applyFill="1"/>
    <xf numFmtId="44" fontId="4" fillId="0" borderId="6" xfId="0" applyNumberFormat="1" applyFont="1" applyFill="1" applyBorder="1"/>
    <xf numFmtId="0" fontId="4" fillId="0" borderId="0" xfId="0" applyFont="1" applyFill="1"/>
    <xf numFmtId="44" fontId="4" fillId="0" borderId="0" xfId="0" applyNumberFormat="1" applyFont="1" applyFill="1" applyBorder="1"/>
    <xf numFmtId="0" fontId="7" fillId="0" borderId="0" xfId="0" applyFont="1" applyFill="1"/>
    <xf numFmtId="0" fontId="5" fillId="0" borderId="0" xfId="0" applyFont="1" applyFill="1"/>
    <xf numFmtId="168" fontId="4" fillId="0" borderId="6" xfId="0" applyNumberFormat="1" applyFont="1" applyFill="1" applyBorder="1" applyAlignment="1">
      <alignment horizontal="center"/>
    </xf>
    <xf numFmtId="49" fontId="4" fillId="0" borderId="6" xfId="0" applyNumberFormat="1" applyFont="1" applyFill="1" applyBorder="1" applyAlignment="1">
      <alignment horizontal="center"/>
    </xf>
    <xf numFmtId="49" fontId="4" fillId="0" borderId="6" xfId="1" applyNumberFormat="1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 vertical="center"/>
    </xf>
    <xf numFmtId="168" fontId="9" fillId="0" borderId="6" xfId="0" applyNumberFormat="1" applyFont="1" applyFill="1" applyBorder="1" applyAlignment="1">
      <alignment horizontal="center"/>
    </xf>
    <xf numFmtId="49" fontId="9" fillId="0" borderId="6" xfId="1" applyNumberFormat="1" applyFont="1" applyFill="1" applyBorder="1" applyAlignment="1">
      <alignment horizontal="center"/>
    </xf>
    <xf numFmtId="49" fontId="9" fillId="0" borderId="6" xfId="0" applyNumberFormat="1" applyFont="1" applyFill="1" applyBorder="1" applyAlignment="1">
      <alignment horizontal="center"/>
    </xf>
    <xf numFmtId="169" fontId="9" fillId="0" borderId="6" xfId="1" applyNumberFormat="1" applyFont="1" applyFill="1" applyBorder="1" applyAlignment="1">
      <alignment horizontal="center"/>
    </xf>
    <xf numFmtId="169" fontId="4" fillId="0" borderId="6" xfId="1" applyNumberFormat="1" applyFont="1" applyFill="1" applyBorder="1" applyAlignment="1">
      <alignment horizontal="center"/>
    </xf>
    <xf numFmtId="166" fontId="9" fillId="0" borderId="6" xfId="0" applyNumberFormat="1" applyFont="1" applyBorder="1" applyAlignment="1">
      <alignment horizontal="center"/>
    </xf>
    <xf numFmtId="14" fontId="9" fillId="0" borderId="6" xfId="0" applyNumberFormat="1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168" fontId="9" fillId="0" borderId="6" xfId="0" applyNumberFormat="1" applyFont="1" applyBorder="1" applyAlignment="1">
      <alignment horizontal="center"/>
    </xf>
    <xf numFmtId="0" fontId="6" fillId="0" borderId="0" xfId="0" applyFont="1" applyFill="1"/>
    <xf numFmtId="166" fontId="4" fillId="3" borderId="6" xfId="0" applyNumberFormat="1" applyFont="1" applyFill="1" applyBorder="1" applyAlignment="1">
      <alignment horizontal="center"/>
    </xf>
    <xf numFmtId="0" fontId="9" fillId="4" borderId="0" xfId="0" applyFont="1" applyFill="1"/>
    <xf numFmtId="0" fontId="6" fillId="4" borderId="0" xfId="0" applyFont="1" applyFill="1"/>
    <xf numFmtId="0" fontId="8" fillId="2" borderId="1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164" fontId="8" fillId="2" borderId="1" xfId="0" applyNumberFormat="1" applyFont="1" applyFill="1" applyBorder="1" applyAlignment="1">
      <alignment horizontal="center" vertical="center" wrapText="1"/>
    </xf>
    <xf numFmtId="164" fontId="8" fillId="2" borderId="5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164" fontId="2" fillId="2" borderId="5" xfId="0" applyNumberFormat="1" applyFont="1" applyFill="1" applyBorder="1" applyAlignment="1">
      <alignment horizontal="center" vertical="center" wrapText="1"/>
    </xf>
    <xf numFmtId="170" fontId="11" fillId="0" borderId="6" xfId="0" applyNumberFormat="1" applyFont="1" applyBorder="1"/>
    <xf numFmtId="170" fontId="11" fillId="3" borderId="6" xfId="0" applyNumberFormat="1" applyFont="1" applyFill="1" applyBorder="1"/>
    <xf numFmtId="0" fontId="9" fillId="0" borderId="2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9" fillId="3" borderId="2" xfId="0" applyFont="1" applyFill="1" applyBorder="1" applyAlignment="1">
      <alignment horizontal="center"/>
    </xf>
    <xf numFmtId="165" fontId="9" fillId="3" borderId="2" xfId="0" applyNumberFormat="1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0" fontId="6" fillId="4" borderId="0" xfId="0" applyFont="1" applyFill="1" applyAlignment="1">
      <alignment horizontal="center"/>
    </xf>
    <xf numFmtId="0" fontId="0" fillId="4" borderId="0" xfId="0" applyFill="1" applyAlignment="1">
      <alignment horizontal="center"/>
    </xf>
    <xf numFmtId="0" fontId="0" fillId="0" borderId="0" xfId="0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17"/>
  <sheetViews>
    <sheetView tabSelected="1" topLeftCell="F1" zoomScale="80" zoomScaleNormal="80" workbookViewId="0">
      <selection activeCell="M20" sqref="M20"/>
    </sheetView>
  </sheetViews>
  <sheetFormatPr baseColWidth="10" defaultRowHeight="15" x14ac:dyDescent="0.25"/>
  <cols>
    <col min="1" max="1" width="17.85546875" bestFit="1" customWidth="1"/>
    <col min="2" max="2" width="17.85546875" customWidth="1"/>
    <col min="3" max="3" width="19.85546875" customWidth="1"/>
    <col min="4" max="4" width="16.42578125" customWidth="1"/>
    <col min="5" max="5" width="20.5703125" customWidth="1"/>
    <col min="6" max="6" width="15" customWidth="1"/>
    <col min="7" max="7" width="53.5703125" bestFit="1" customWidth="1"/>
    <col min="8" max="8" width="21.7109375" bestFit="1" customWidth="1"/>
    <col min="9" max="9" width="34" bestFit="1" customWidth="1"/>
    <col min="10" max="10" width="17.5703125" bestFit="1" customWidth="1"/>
    <col min="11" max="11" width="16.42578125" customWidth="1"/>
    <col min="12" max="12" width="13.5703125" customWidth="1"/>
    <col min="13" max="13" width="10.28515625" bestFit="1" customWidth="1"/>
    <col min="15" max="15" width="25.42578125" bestFit="1" customWidth="1"/>
    <col min="16" max="16" width="14.7109375" style="67" customWidth="1"/>
  </cols>
  <sheetData>
    <row r="1" spans="1:16" ht="30" customHeight="1" x14ac:dyDescent="0.25">
      <c r="A1" s="42" t="s">
        <v>864</v>
      </c>
      <c r="B1" s="42" t="s">
        <v>865</v>
      </c>
      <c r="C1" s="47" t="s">
        <v>0</v>
      </c>
      <c r="D1" s="42" t="s">
        <v>1</v>
      </c>
      <c r="E1" s="42" t="s">
        <v>2</v>
      </c>
      <c r="F1" s="42" t="s">
        <v>3</v>
      </c>
      <c r="G1" s="42" t="s">
        <v>4</v>
      </c>
      <c r="H1" s="42" t="s">
        <v>5</v>
      </c>
      <c r="I1" s="42" t="s">
        <v>6</v>
      </c>
      <c r="J1" s="44" t="s">
        <v>7</v>
      </c>
      <c r="K1" s="45"/>
      <c r="L1" s="45"/>
      <c r="M1" s="45"/>
      <c r="N1" s="46"/>
      <c r="O1" s="42" t="s">
        <v>8</v>
      </c>
      <c r="P1" s="54" t="s">
        <v>33</v>
      </c>
    </row>
    <row r="2" spans="1:16" ht="30" customHeight="1" x14ac:dyDescent="0.25">
      <c r="A2" s="43"/>
      <c r="B2" s="43"/>
      <c r="C2" s="48"/>
      <c r="D2" s="43"/>
      <c r="E2" s="43"/>
      <c r="F2" s="43"/>
      <c r="G2" s="43"/>
      <c r="H2" s="43"/>
      <c r="I2" s="43"/>
      <c r="J2" s="10" t="s">
        <v>9</v>
      </c>
      <c r="K2" s="10" t="s">
        <v>10</v>
      </c>
      <c r="L2" s="10" t="s">
        <v>11</v>
      </c>
      <c r="M2" s="11" t="s">
        <v>12</v>
      </c>
      <c r="N2" s="11" t="s">
        <v>13</v>
      </c>
      <c r="O2" s="43"/>
      <c r="P2" s="55"/>
    </row>
    <row r="3" spans="1:16" s="38" customFormat="1" ht="12.75" x14ac:dyDescent="0.2">
      <c r="A3" s="40" t="s">
        <v>34</v>
      </c>
      <c r="B3" s="40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65"/>
    </row>
    <row r="4" spans="1:16" s="21" customFormat="1" x14ac:dyDescent="0.25">
      <c r="A4" s="12" t="s">
        <v>35</v>
      </c>
      <c r="B4" s="12" t="s">
        <v>866</v>
      </c>
      <c r="C4" s="13">
        <v>43191</v>
      </c>
      <c r="D4" s="14" t="s">
        <v>24</v>
      </c>
      <c r="E4" s="14" t="s">
        <v>88</v>
      </c>
      <c r="F4" s="14" t="s">
        <v>141</v>
      </c>
      <c r="G4" s="29" t="s">
        <v>192</v>
      </c>
      <c r="H4" s="14" t="s">
        <v>20</v>
      </c>
      <c r="I4" s="14" t="s">
        <v>1132</v>
      </c>
      <c r="J4" s="58">
        <v>1195.5999999999999</v>
      </c>
      <c r="K4" s="20"/>
      <c r="L4" s="20"/>
      <c r="M4" s="20"/>
      <c r="N4" s="20"/>
      <c r="O4" s="61" t="s">
        <v>17</v>
      </c>
      <c r="P4" s="6" t="s">
        <v>1133</v>
      </c>
    </row>
    <row r="5" spans="1:16" s="21" customFormat="1" x14ac:dyDescent="0.25">
      <c r="A5" s="12" t="s">
        <v>36</v>
      </c>
      <c r="B5" s="12" t="s">
        <v>867</v>
      </c>
      <c r="C5" s="13">
        <v>43193</v>
      </c>
      <c r="D5" s="14" t="s">
        <v>25</v>
      </c>
      <c r="E5" s="14" t="s">
        <v>89</v>
      </c>
      <c r="F5" s="14" t="s">
        <v>142</v>
      </c>
      <c r="G5" s="29" t="s">
        <v>193</v>
      </c>
      <c r="H5" s="14" t="s">
        <v>19</v>
      </c>
      <c r="I5" s="14" t="s">
        <v>1132</v>
      </c>
      <c r="J5" s="58">
        <v>221.7</v>
      </c>
      <c r="K5" s="20"/>
      <c r="L5" s="22"/>
      <c r="M5" s="23"/>
      <c r="N5" s="20"/>
      <c r="O5" s="61" t="s">
        <v>17</v>
      </c>
      <c r="P5" s="6" t="s">
        <v>1133</v>
      </c>
    </row>
    <row r="6" spans="1:16" s="21" customFormat="1" x14ac:dyDescent="0.25">
      <c r="A6" s="12" t="s">
        <v>37</v>
      </c>
      <c r="B6" s="12" t="s">
        <v>868</v>
      </c>
      <c r="C6" s="13">
        <v>43195</v>
      </c>
      <c r="D6" s="14" t="s">
        <v>18</v>
      </c>
      <c r="E6" s="14" t="s">
        <v>90</v>
      </c>
      <c r="F6" s="14" t="s">
        <v>143</v>
      </c>
      <c r="G6" s="29" t="s">
        <v>194</v>
      </c>
      <c r="H6" s="14" t="s">
        <v>20</v>
      </c>
      <c r="I6" s="14" t="s">
        <v>22</v>
      </c>
      <c r="J6" s="58">
        <v>255.3</v>
      </c>
      <c r="K6" s="20"/>
      <c r="L6" s="20"/>
      <c r="M6" s="20"/>
      <c r="N6" s="20"/>
      <c r="O6" s="61" t="s">
        <v>17</v>
      </c>
      <c r="P6" s="6" t="s">
        <v>1133</v>
      </c>
    </row>
    <row r="7" spans="1:16" s="21" customFormat="1" x14ac:dyDescent="0.25">
      <c r="A7" s="12" t="s">
        <v>38</v>
      </c>
      <c r="B7" s="12" t="s">
        <v>869</v>
      </c>
      <c r="C7" s="13">
        <v>43195</v>
      </c>
      <c r="D7" s="14" t="s">
        <v>18</v>
      </c>
      <c r="E7" s="14" t="s">
        <v>91</v>
      </c>
      <c r="F7" s="14" t="s">
        <v>144</v>
      </c>
      <c r="G7" s="29" t="s">
        <v>195</v>
      </c>
      <c r="H7" s="14" t="s">
        <v>19</v>
      </c>
      <c r="I7" s="14" t="s">
        <v>22</v>
      </c>
      <c r="J7" s="58">
        <v>483.4</v>
      </c>
      <c r="K7" s="20"/>
      <c r="L7" s="20"/>
      <c r="M7" s="20"/>
      <c r="N7" s="20"/>
      <c r="O7" s="61" t="s">
        <v>17</v>
      </c>
      <c r="P7" s="6" t="s">
        <v>1133</v>
      </c>
    </row>
    <row r="8" spans="1:16" s="21" customFormat="1" x14ac:dyDescent="0.25">
      <c r="A8" s="12" t="s">
        <v>39</v>
      </c>
      <c r="B8" s="12" t="s">
        <v>870</v>
      </c>
      <c r="C8" s="13">
        <v>43195</v>
      </c>
      <c r="D8" s="14" t="s">
        <v>25</v>
      </c>
      <c r="E8" s="14" t="s">
        <v>92</v>
      </c>
      <c r="F8" s="14" t="s">
        <v>145</v>
      </c>
      <c r="G8" s="29" t="s">
        <v>196</v>
      </c>
      <c r="H8" s="14" t="s">
        <v>20</v>
      </c>
      <c r="I8" s="14" t="s">
        <v>16</v>
      </c>
      <c r="J8" s="58">
        <f>150+2021.7+7281.9</f>
        <v>9453.5999999999985</v>
      </c>
      <c r="K8" s="20"/>
      <c r="L8" s="20"/>
      <c r="M8" s="20"/>
      <c r="N8" s="20"/>
      <c r="O8" s="61" t="s">
        <v>17</v>
      </c>
      <c r="P8" s="6" t="s">
        <v>1133</v>
      </c>
    </row>
    <row r="9" spans="1:16" s="21" customFormat="1" x14ac:dyDescent="0.25">
      <c r="A9" s="12" t="s">
        <v>40</v>
      </c>
      <c r="B9" s="12" t="s">
        <v>871</v>
      </c>
      <c r="C9" s="13">
        <v>43197</v>
      </c>
      <c r="D9" s="14" t="s">
        <v>24</v>
      </c>
      <c r="E9" s="14" t="s">
        <v>93</v>
      </c>
      <c r="F9" s="14" t="s">
        <v>146</v>
      </c>
      <c r="G9" s="29" t="s">
        <v>197</v>
      </c>
      <c r="H9" s="14" t="s">
        <v>20</v>
      </c>
      <c r="I9" s="14" t="s">
        <v>28</v>
      </c>
      <c r="J9" s="58">
        <f>3760.8+791.6</f>
        <v>4552.4000000000005</v>
      </c>
      <c r="K9" s="20"/>
      <c r="L9" s="20"/>
      <c r="M9" s="20"/>
      <c r="N9" s="20"/>
      <c r="O9" s="61" t="s">
        <v>17</v>
      </c>
      <c r="P9" s="6" t="s">
        <v>1133</v>
      </c>
    </row>
    <row r="10" spans="1:16" s="21" customFormat="1" x14ac:dyDescent="0.25">
      <c r="A10" s="12" t="s">
        <v>41</v>
      </c>
      <c r="B10" s="12" t="s">
        <v>872</v>
      </c>
      <c r="C10" s="13">
        <v>43197</v>
      </c>
      <c r="D10" s="14" t="s">
        <v>18</v>
      </c>
      <c r="E10" s="14" t="s">
        <v>94</v>
      </c>
      <c r="F10" s="14" t="s">
        <v>147</v>
      </c>
      <c r="G10" s="29" t="s">
        <v>198</v>
      </c>
      <c r="H10" s="14" t="s">
        <v>20</v>
      </c>
      <c r="I10" s="14" t="s">
        <v>26</v>
      </c>
      <c r="J10" s="58">
        <v>358.6</v>
      </c>
      <c r="K10" s="20"/>
      <c r="L10" s="20"/>
      <c r="M10" s="20"/>
      <c r="N10" s="20"/>
      <c r="O10" s="61" t="s">
        <v>17</v>
      </c>
      <c r="P10" s="6" t="s">
        <v>1133</v>
      </c>
    </row>
    <row r="11" spans="1:16" s="21" customFormat="1" x14ac:dyDescent="0.25">
      <c r="A11" s="12" t="s">
        <v>42</v>
      </c>
      <c r="B11" s="12" t="s">
        <v>873</v>
      </c>
      <c r="C11" s="13">
        <v>43197</v>
      </c>
      <c r="D11" s="14" t="s">
        <v>14</v>
      </c>
      <c r="E11" s="14" t="s">
        <v>95</v>
      </c>
      <c r="F11" s="14" t="s">
        <v>148</v>
      </c>
      <c r="G11" s="29" t="s">
        <v>199</v>
      </c>
      <c r="H11" s="14" t="s">
        <v>15</v>
      </c>
      <c r="I11" s="14" t="s">
        <v>31</v>
      </c>
      <c r="J11" s="58">
        <f>2781.5+5311.7+2020</f>
        <v>10113.200000000001</v>
      </c>
      <c r="K11" s="20"/>
      <c r="L11" s="20"/>
      <c r="M11" s="20"/>
      <c r="N11" s="20"/>
      <c r="O11" s="61" t="s">
        <v>17</v>
      </c>
      <c r="P11" s="6" t="s">
        <v>1133</v>
      </c>
    </row>
    <row r="12" spans="1:16" s="21" customFormat="1" x14ac:dyDescent="0.25">
      <c r="A12" s="12" t="s">
        <v>43</v>
      </c>
      <c r="B12" s="12" t="s">
        <v>874</v>
      </c>
      <c r="C12" s="13">
        <v>43198</v>
      </c>
      <c r="D12" s="14" t="s">
        <v>14</v>
      </c>
      <c r="E12" s="14" t="s">
        <v>96</v>
      </c>
      <c r="F12" s="14"/>
      <c r="G12" s="29" t="s">
        <v>200</v>
      </c>
      <c r="H12" s="14" t="s">
        <v>15</v>
      </c>
      <c r="I12" s="14" t="s">
        <v>16</v>
      </c>
      <c r="J12" s="58">
        <v>341.9</v>
      </c>
      <c r="K12" s="20"/>
      <c r="L12" s="20"/>
      <c r="M12" s="20"/>
      <c r="N12" s="20"/>
      <c r="O12" s="61" t="s">
        <v>17</v>
      </c>
      <c r="P12" s="6" t="s">
        <v>1133</v>
      </c>
    </row>
    <row r="13" spans="1:16" s="21" customFormat="1" x14ac:dyDescent="0.25">
      <c r="A13" s="12" t="s">
        <v>44</v>
      </c>
      <c r="B13" s="12" t="s">
        <v>875</v>
      </c>
      <c r="C13" s="13">
        <v>43199</v>
      </c>
      <c r="D13" s="14" t="s">
        <v>18</v>
      </c>
      <c r="E13" s="14" t="s">
        <v>97</v>
      </c>
      <c r="F13" s="14" t="s">
        <v>149</v>
      </c>
      <c r="G13" s="29" t="s">
        <v>201</v>
      </c>
      <c r="H13" s="14" t="s">
        <v>20</v>
      </c>
      <c r="I13" s="14" t="s">
        <v>1132</v>
      </c>
      <c r="J13" s="58">
        <f>2571.9+9110.6</f>
        <v>11682.5</v>
      </c>
      <c r="K13" s="20"/>
      <c r="L13" s="20"/>
      <c r="M13" s="20"/>
      <c r="N13" s="20"/>
      <c r="O13" s="61" t="s">
        <v>17</v>
      </c>
      <c r="P13" s="6" t="s">
        <v>1133</v>
      </c>
    </row>
    <row r="14" spans="1:16" s="21" customFormat="1" x14ac:dyDescent="0.25">
      <c r="A14" s="12" t="s">
        <v>45</v>
      </c>
      <c r="B14" s="12" t="s">
        <v>876</v>
      </c>
      <c r="C14" s="13">
        <v>43199</v>
      </c>
      <c r="D14" s="14" t="s">
        <v>18</v>
      </c>
      <c r="E14" s="14" t="s">
        <v>98</v>
      </c>
      <c r="F14" s="14" t="s">
        <v>150</v>
      </c>
      <c r="G14" s="29" t="s">
        <v>202</v>
      </c>
      <c r="H14" s="14" t="s">
        <v>19</v>
      </c>
      <c r="I14" s="14" t="s">
        <v>1132</v>
      </c>
      <c r="J14" s="58">
        <v>340.5</v>
      </c>
      <c r="K14" s="20"/>
      <c r="L14" s="20"/>
      <c r="M14" s="20"/>
      <c r="N14" s="20"/>
      <c r="O14" s="61" t="s">
        <v>17</v>
      </c>
      <c r="P14" s="6" t="s">
        <v>1133</v>
      </c>
    </row>
    <row r="15" spans="1:16" s="21" customFormat="1" x14ac:dyDescent="0.25">
      <c r="A15" s="12" t="s">
        <v>46</v>
      </c>
      <c r="B15" s="12" t="s">
        <v>877</v>
      </c>
      <c r="C15" s="5">
        <v>43200</v>
      </c>
      <c r="D15" s="29" t="s">
        <v>23</v>
      </c>
      <c r="E15" s="14" t="s">
        <v>99</v>
      </c>
      <c r="F15" s="30" t="s">
        <v>151</v>
      </c>
      <c r="G15" s="14" t="s">
        <v>203</v>
      </c>
      <c r="H15" s="14" t="s">
        <v>19</v>
      </c>
      <c r="I15" s="14" t="s">
        <v>1132</v>
      </c>
      <c r="J15" s="58">
        <v>185</v>
      </c>
      <c r="K15" s="20"/>
      <c r="L15" s="20"/>
      <c r="M15" s="20"/>
      <c r="N15" s="20"/>
      <c r="O15" s="61" t="s">
        <v>17</v>
      </c>
      <c r="P15" s="6" t="s">
        <v>1133</v>
      </c>
    </row>
    <row r="16" spans="1:16" s="21" customFormat="1" x14ac:dyDescent="0.25">
      <c r="A16" s="12" t="s">
        <v>47</v>
      </c>
      <c r="B16" s="12" t="s">
        <v>878</v>
      </c>
      <c r="C16" s="5">
        <v>43200</v>
      </c>
      <c r="D16" s="29" t="s">
        <v>25</v>
      </c>
      <c r="E16" s="14" t="s">
        <v>100</v>
      </c>
      <c r="F16" s="30" t="s">
        <v>152</v>
      </c>
      <c r="G16" s="14" t="s">
        <v>204</v>
      </c>
      <c r="H16" s="14" t="s">
        <v>20</v>
      </c>
      <c r="I16" s="14" t="s">
        <v>1132</v>
      </c>
      <c r="J16" s="58">
        <v>311.60000000000002</v>
      </c>
      <c r="K16" s="20"/>
      <c r="L16" s="20"/>
      <c r="M16" s="20"/>
      <c r="N16" s="20"/>
      <c r="O16" s="61" t="s">
        <v>17</v>
      </c>
      <c r="P16" s="6" t="s">
        <v>1133</v>
      </c>
    </row>
    <row r="17" spans="1:16" s="21" customFormat="1" x14ac:dyDescent="0.25">
      <c r="A17" s="12" t="s">
        <v>47</v>
      </c>
      <c r="B17" s="12" t="s">
        <v>879</v>
      </c>
      <c r="C17" s="5">
        <v>43200</v>
      </c>
      <c r="D17" s="29" t="s">
        <v>25</v>
      </c>
      <c r="E17" s="14" t="s">
        <v>100</v>
      </c>
      <c r="F17" s="30" t="s">
        <v>152</v>
      </c>
      <c r="G17" s="14" t="s">
        <v>205</v>
      </c>
      <c r="H17" s="14" t="s">
        <v>19</v>
      </c>
      <c r="I17" s="14" t="s">
        <v>1132</v>
      </c>
      <c r="J17" s="58">
        <v>207.4</v>
      </c>
      <c r="K17" s="20"/>
      <c r="L17" s="20"/>
      <c r="M17" s="20"/>
      <c r="N17" s="20"/>
      <c r="O17" s="61" t="s">
        <v>17</v>
      </c>
      <c r="P17" s="6" t="s">
        <v>1133</v>
      </c>
    </row>
    <row r="18" spans="1:16" s="21" customFormat="1" x14ac:dyDescent="0.25">
      <c r="A18" s="12" t="s">
        <v>48</v>
      </c>
      <c r="B18" s="12" t="s">
        <v>880</v>
      </c>
      <c r="C18" s="13">
        <v>43202</v>
      </c>
      <c r="D18" s="29" t="s">
        <v>18</v>
      </c>
      <c r="E18" s="14" t="s">
        <v>101</v>
      </c>
      <c r="F18" s="30" t="s">
        <v>153</v>
      </c>
      <c r="G18" s="14" t="s">
        <v>206</v>
      </c>
      <c r="H18" s="14" t="s">
        <v>19</v>
      </c>
      <c r="I18" s="31" t="s">
        <v>16</v>
      </c>
      <c r="J18" s="58">
        <v>246.4</v>
      </c>
      <c r="K18" s="20"/>
      <c r="L18" s="20"/>
      <c r="M18" s="20"/>
      <c r="N18" s="20"/>
      <c r="O18" s="61" t="s">
        <v>17</v>
      </c>
      <c r="P18" s="6" t="s">
        <v>1133</v>
      </c>
    </row>
    <row r="19" spans="1:16" s="21" customFormat="1" x14ac:dyDescent="0.25">
      <c r="A19" s="4" t="s">
        <v>49</v>
      </c>
      <c r="B19" s="4" t="s">
        <v>881</v>
      </c>
      <c r="C19" s="5">
        <v>43202</v>
      </c>
      <c r="D19" s="25" t="s">
        <v>14</v>
      </c>
      <c r="E19" s="6" t="s">
        <v>102</v>
      </c>
      <c r="F19" s="27" t="s">
        <v>154</v>
      </c>
      <c r="G19" s="6" t="s">
        <v>207</v>
      </c>
      <c r="H19" s="6" t="s">
        <v>15</v>
      </c>
      <c r="I19" s="14" t="s">
        <v>22</v>
      </c>
      <c r="J19" s="58">
        <v>206.1</v>
      </c>
      <c r="K19" s="20"/>
      <c r="L19" s="20"/>
      <c r="M19" s="20"/>
      <c r="N19" s="20"/>
      <c r="O19" s="61" t="s">
        <v>17</v>
      </c>
      <c r="P19" s="6" t="s">
        <v>1133</v>
      </c>
    </row>
    <row r="20" spans="1:16" s="21" customFormat="1" x14ac:dyDescent="0.25">
      <c r="A20" s="4" t="s">
        <v>49</v>
      </c>
      <c r="B20" s="4" t="s">
        <v>882</v>
      </c>
      <c r="C20" s="5">
        <v>43202</v>
      </c>
      <c r="D20" s="25" t="s">
        <v>14</v>
      </c>
      <c r="E20" s="6" t="s">
        <v>102</v>
      </c>
      <c r="F20" s="27" t="s">
        <v>154</v>
      </c>
      <c r="G20" s="6" t="s">
        <v>208</v>
      </c>
      <c r="H20" s="6" t="s">
        <v>15</v>
      </c>
      <c r="I20" s="14" t="s">
        <v>22</v>
      </c>
      <c r="J20" s="58">
        <f>197.4</f>
        <v>197.4</v>
      </c>
      <c r="K20" s="20"/>
      <c r="L20" s="20"/>
      <c r="M20" s="20"/>
      <c r="N20" s="20"/>
      <c r="O20" s="61" t="s">
        <v>17</v>
      </c>
      <c r="P20" s="6" t="s">
        <v>1133</v>
      </c>
    </row>
    <row r="21" spans="1:16" s="21" customFormat="1" x14ac:dyDescent="0.25">
      <c r="A21" s="14" t="s">
        <v>50</v>
      </c>
      <c r="B21" s="14" t="s">
        <v>883</v>
      </c>
      <c r="C21" s="13">
        <v>43202</v>
      </c>
      <c r="D21" s="29" t="s">
        <v>29</v>
      </c>
      <c r="E21" s="14" t="s">
        <v>103</v>
      </c>
      <c r="F21" s="30" t="s">
        <v>155</v>
      </c>
      <c r="G21" s="14" t="s">
        <v>209</v>
      </c>
      <c r="H21" s="14" t="s">
        <v>20</v>
      </c>
      <c r="I21" s="31" t="s">
        <v>31</v>
      </c>
      <c r="J21" s="58">
        <v>409.1</v>
      </c>
      <c r="K21" s="20"/>
      <c r="L21" s="20"/>
      <c r="M21" s="20"/>
      <c r="N21" s="20"/>
      <c r="O21" s="61" t="s">
        <v>17</v>
      </c>
      <c r="P21" s="6" t="s">
        <v>1133</v>
      </c>
    </row>
    <row r="22" spans="1:16" s="21" customFormat="1" x14ac:dyDescent="0.25">
      <c r="A22" s="4" t="s">
        <v>51</v>
      </c>
      <c r="B22" s="4" t="s">
        <v>884</v>
      </c>
      <c r="C22" s="5">
        <v>43192</v>
      </c>
      <c r="D22" s="25" t="s">
        <v>18</v>
      </c>
      <c r="E22" s="6" t="s">
        <v>104</v>
      </c>
      <c r="F22" s="27" t="s">
        <v>156</v>
      </c>
      <c r="G22" s="6" t="s">
        <v>210</v>
      </c>
      <c r="H22" s="6" t="s">
        <v>19</v>
      </c>
      <c r="I22" s="26" t="s">
        <v>31</v>
      </c>
      <c r="J22" s="58"/>
      <c r="K22" s="20"/>
      <c r="L22" s="20"/>
      <c r="M22" s="20"/>
      <c r="N22" s="20"/>
      <c r="O22" s="61" t="s">
        <v>17</v>
      </c>
      <c r="P22" s="6" t="s">
        <v>1133</v>
      </c>
    </row>
    <row r="23" spans="1:16" s="21" customFormat="1" x14ac:dyDescent="0.25">
      <c r="A23" s="6" t="s">
        <v>52</v>
      </c>
      <c r="B23" s="6" t="s">
        <v>885</v>
      </c>
      <c r="C23" s="5">
        <v>43202</v>
      </c>
      <c r="D23" s="25" t="s">
        <v>14</v>
      </c>
      <c r="E23" s="6" t="s">
        <v>105</v>
      </c>
      <c r="F23" s="27" t="s">
        <v>157</v>
      </c>
      <c r="G23" s="6" t="s">
        <v>211</v>
      </c>
      <c r="H23" s="6" t="s">
        <v>15</v>
      </c>
      <c r="I23" s="14" t="s">
        <v>1132</v>
      </c>
      <c r="J23" s="58">
        <v>181.4</v>
      </c>
      <c r="K23" s="20"/>
      <c r="L23" s="20"/>
      <c r="M23" s="20"/>
      <c r="N23" s="20"/>
      <c r="O23" s="61" t="s">
        <v>17</v>
      </c>
      <c r="P23" s="6" t="s">
        <v>1133</v>
      </c>
    </row>
    <row r="24" spans="1:16" s="21" customFormat="1" x14ac:dyDescent="0.25">
      <c r="A24" s="6" t="s">
        <v>52</v>
      </c>
      <c r="B24" s="6" t="s">
        <v>886</v>
      </c>
      <c r="C24" s="5">
        <v>43202</v>
      </c>
      <c r="D24" s="25" t="s">
        <v>14</v>
      </c>
      <c r="E24" s="6" t="s">
        <v>105</v>
      </c>
      <c r="F24" s="27" t="s">
        <v>157</v>
      </c>
      <c r="G24" s="6" t="s">
        <v>212</v>
      </c>
      <c r="H24" s="6" t="s">
        <v>15</v>
      </c>
      <c r="I24" s="14" t="s">
        <v>1132</v>
      </c>
      <c r="J24" s="58">
        <v>157</v>
      </c>
      <c r="K24" s="20"/>
      <c r="L24" s="20"/>
      <c r="M24" s="20"/>
      <c r="N24" s="20"/>
      <c r="O24" s="61" t="s">
        <v>17</v>
      </c>
      <c r="P24" s="6" t="s">
        <v>1133</v>
      </c>
    </row>
    <row r="25" spans="1:16" s="21" customFormat="1" x14ac:dyDescent="0.25">
      <c r="A25" s="14" t="s">
        <v>53</v>
      </c>
      <c r="B25" s="14" t="s">
        <v>887</v>
      </c>
      <c r="C25" s="13">
        <v>43203</v>
      </c>
      <c r="D25" s="29" t="s">
        <v>18</v>
      </c>
      <c r="E25" s="14" t="s">
        <v>106</v>
      </c>
      <c r="F25" s="30" t="s">
        <v>158</v>
      </c>
      <c r="G25" s="14" t="s">
        <v>213</v>
      </c>
      <c r="H25" s="14" t="s">
        <v>19</v>
      </c>
      <c r="I25" s="31" t="s">
        <v>28</v>
      </c>
      <c r="J25" s="58">
        <v>209.5</v>
      </c>
      <c r="K25" s="20"/>
      <c r="L25" s="20"/>
      <c r="M25" s="20"/>
      <c r="N25" s="20"/>
      <c r="O25" s="61" t="s">
        <v>17</v>
      </c>
      <c r="P25" s="6" t="s">
        <v>1133</v>
      </c>
    </row>
    <row r="26" spans="1:16" s="21" customFormat="1" x14ac:dyDescent="0.25">
      <c r="A26" s="14" t="s">
        <v>54</v>
      </c>
      <c r="B26" s="14" t="s">
        <v>888</v>
      </c>
      <c r="C26" s="13">
        <v>43203</v>
      </c>
      <c r="D26" s="29" t="s">
        <v>25</v>
      </c>
      <c r="E26" s="14" t="s">
        <v>107</v>
      </c>
      <c r="F26" s="30" t="s">
        <v>159</v>
      </c>
      <c r="G26" s="14" t="s">
        <v>214</v>
      </c>
      <c r="H26" s="14" t="s">
        <v>19</v>
      </c>
      <c r="I26" s="14" t="s">
        <v>1132</v>
      </c>
      <c r="J26" s="58">
        <v>189.6</v>
      </c>
      <c r="K26" s="20"/>
      <c r="L26" s="20"/>
      <c r="M26" s="20"/>
      <c r="N26" s="20"/>
      <c r="O26" s="61" t="s">
        <v>17</v>
      </c>
      <c r="P26" s="6" t="s">
        <v>1133</v>
      </c>
    </row>
    <row r="27" spans="1:16" s="21" customFormat="1" x14ac:dyDescent="0.25">
      <c r="A27" s="14" t="s">
        <v>54</v>
      </c>
      <c r="B27" s="14" t="s">
        <v>889</v>
      </c>
      <c r="C27" s="13">
        <v>43203</v>
      </c>
      <c r="D27" s="29" t="s">
        <v>25</v>
      </c>
      <c r="E27" s="14" t="s">
        <v>107</v>
      </c>
      <c r="F27" s="30" t="s">
        <v>159</v>
      </c>
      <c r="G27" s="14" t="s">
        <v>215</v>
      </c>
      <c r="H27" s="14" t="s">
        <v>20</v>
      </c>
      <c r="I27" s="14" t="s">
        <v>1132</v>
      </c>
      <c r="J27" s="59">
        <v>191.6</v>
      </c>
      <c r="K27" s="20"/>
      <c r="L27" s="20"/>
      <c r="M27" s="20"/>
      <c r="N27" s="20"/>
      <c r="O27" s="61" t="s">
        <v>17</v>
      </c>
      <c r="P27" s="6" t="s">
        <v>1133</v>
      </c>
    </row>
    <row r="28" spans="1:16" s="21" customFormat="1" x14ac:dyDescent="0.25">
      <c r="A28" s="12" t="s">
        <v>55</v>
      </c>
      <c r="B28" s="12" t="s">
        <v>890</v>
      </c>
      <c r="C28" s="13">
        <v>43203</v>
      </c>
      <c r="D28" s="29" t="s">
        <v>18</v>
      </c>
      <c r="E28" s="14" t="s">
        <v>108</v>
      </c>
      <c r="F28" s="30" t="s">
        <v>160</v>
      </c>
      <c r="G28" s="14" t="s">
        <v>216</v>
      </c>
      <c r="H28" s="14" t="s">
        <v>20</v>
      </c>
      <c r="I28" s="14" t="s">
        <v>1132</v>
      </c>
      <c r="J28" s="59">
        <v>231.5</v>
      </c>
      <c r="K28" s="20"/>
      <c r="L28" s="20"/>
      <c r="M28" s="20"/>
      <c r="N28" s="20"/>
      <c r="O28" s="61" t="s">
        <v>17</v>
      </c>
      <c r="P28" s="6" t="s">
        <v>1133</v>
      </c>
    </row>
    <row r="29" spans="1:16" s="21" customFormat="1" x14ac:dyDescent="0.25">
      <c r="A29" s="12" t="s">
        <v>56</v>
      </c>
      <c r="B29" s="12" t="s">
        <v>891</v>
      </c>
      <c r="C29" s="13">
        <v>43203</v>
      </c>
      <c r="D29" s="29" t="s">
        <v>25</v>
      </c>
      <c r="E29" s="14" t="s">
        <v>109</v>
      </c>
      <c r="F29" s="30" t="s">
        <v>161</v>
      </c>
      <c r="G29" s="14" t="s">
        <v>217</v>
      </c>
      <c r="H29" s="14" t="s">
        <v>20</v>
      </c>
      <c r="I29" s="14" t="s">
        <v>1132</v>
      </c>
      <c r="J29" s="59">
        <f>276+34.53</f>
        <v>310.52999999999997</v>
      </c>
      <c r="K29" s="20"/>
      <c r="L29" s="20"/>
      <c r="M29" s="20"/>
      <c r="N29" s="20"/>
      <c r="O29" s="61" t="s">
        <v>17</v>
      </c>
      <c r="P29" s="6" t="s">
        <v>1133</v>
      </c>
    </row>
    <row r="30" spans="1:16" s="21" customFormat="1" x14ac:dyDescent="0.25">
      <c r="A30" s="12" t="s">
        <v>57</v>
      </c>
      <c r="B30" s="12" t="s">
        <v>892</v>
      </c>
      <c r="C30" s="13">
        <v>43203</v>
      </c>
      <c r="D30" s="29" t="s">
        <v>25</v>
      </c>
      <c r="E30" s="14" t="s">
        <v>110</v>
      </c>
      <c r="F30" s="30" t="s">
        <v>162</v>
      </c>
      <c r="G30" s="14" t="s">
        <v>218</v>
      </c>
      <c r="H30" s="14" t="s">
        <v>20</v>
      </c>
      <c r="I30" s="31" t="s">
        <v>21</v>
      </c>
      <c r="J30" s="59">
        <v>201.3</v>
      </c>
      <c r="K30" s="20"/>
      <c r="L30" s="20"/>
      <c r="M30" s="20"/>
      <c r="N30" s="20"/>
      <c r="O30" s="61" t="s">
        <v>17</v>
      </c>
      <c r="P30" s="6" t="s">
        <v>1133</v>
      </c>
    </row>
    <row r="31" spans="1:16" s="21" customFormat="1" x14ac:dyDescent="0.25">
      <c r="A31" s="12" t="s">
        <v>58</v>
      </c>
      <c r="B31" s="12" t="s">
        <v>893</v>
      </c>
      <c r="C31" s="13">
        <v>43204</v>
      </c>
      <c r="D31" s="29" t="s">
        <v>14</v>
      </c>
      <c r="E31" s="14" t="s">
        <v>111</v>
      </c>
      <c r="F31" s="30" t="s">
        <v>163</v>
      </c>
      <c r="G31" s="14" t="s">
        <v>219</v>
      </c>
      <c r="H31" s="14" t="s">
        <v>15</v>
      </c>
      <c r="I31" s="31" t="s">
        <v>16</v>
      </c>
      <c r="J31" s="59">
        <f>2488+105.45</f>
        <v>2593.4499999999998</v>
      </c>
      <c r="K31" s="20"/>
      <c r="L31" s="20"/>
      <c r="M31" s="20"/>
      <c r="N31" s="20"/>
      <c r="O31" s="61" t="s">
        <v>17</v>
      </c>
      <c r="P31" s="6" t="s">
        <v>1133</v>
      </c>
    </row>
    <row r="32" spans="1:16" s="21" customFormat="1" x14ac:dyDescent="0.25">
      <c r="A32" s="12" t="s">
        <v>59</v>
      </c>
      <c r="B32" s="12" t="s">
        <v>894</v>
      </c>
      <c r="C32" s="13">
        <v>43205</v>
      </c>
      <c r="D32" s="29" t="s">
        <v>25</v>
      </c>
      <c r="E32" s="14" t="s">
        <v>112</v>
      </c>
      <c r="F32" s="30" t="s">
        <v>164</v>
      </c>
      <c r="G32" s="14" t="s">
        <v>220</v>
      </c>
      <c r="H32" s="14" t="s">
        <v>19</v>
      </c>
      <c r="I32" s="31" t="s">
        <v>27</v>
      </c>
      <c r="J32" s="59">
        <v>44.7</v>
      </c>
      <c r="K32" s="20"/>
      <c r="L32" s="20"/>
      <c r="M32" s="20"/>
      <c r="N32" s="20"/>
      <c r="O32" s="61" t="s">
        <v>17</v>
      </c>
      <c r="P32" s="6" t="s">
        <v>1133</v>
      </c>
    </row>
    <row r="33" spans="1:16" s="21" customFormat="1" x14ac:dyDescent="0.25">
      <c r="A33" s="12" t="s">
        <v>59</v>
      </c>
      <c r="B33" s="12" t="s">
        <v>895</v>
      </c>
      <c r="C33" s="13">
        <v>43205</v>
      </c>
      <c r="D33" s="29" t="s">
        <v>25</v>
      </c>
      <c r="E33" s="14" t="s">
        <v>112</v>
      </c>
      <c r="F33" s="30" t="s">
        <v>164</v>
      </c>
      <c r="G33" s="14" t="s">
        <v>221</v>
      </c>
      <c r="H33" s="14" t="s">
        <v>19</v>
      </c>
      <c r="I33" s="31" t="s">
        <v>27</v>
      </c>
      <c r="J33" s="59">
        <v>231.3</v>
      </c>
      <c r="K33" s="20"/>
      <c r="L33" s="20"/>
      <c r="M33" s="20"/>
      <c r="N33" s="20"/>
      <c r="O33" s="61" t="s">
        <v>17</v>
      </c>
      <c r="P33" s="6" t="s">
        <v>1133</v>
      </c>
    </row>
    <row r="34" spans="1:16" s="21" customFormat="1" x14ac:dyDescent="0.25">
      <c r="A34" s="12" t="s">
        <v>59</v>
      </c>
      <c r="B34" s="12" t="s">
        <v>896</v>
      </c>
      <c r="C34" s="13">
        <v>43205</v>
      </c>
      <c r="D34" s="29" t="s">
        <v>25</v>
      </c>
      <c r="E34" s="14" t="s">
        <v>112</v>
      </c>
      <c r="F34" s="30" t="s">
        <v>164</v>
      </c>
      <c r="G34" s="14" t="s">
        <v>222</v>
      </c>
      <c r="H34" s="14" t="s">
        <v>19</v>
      </c>
      <c r="I34" s="31" t="s">
        <v>27</v>
      </c>
      <c r="J34" s="59">
        <v>40.76</v>
      </c>
      <c r="K34" s="20"/>
      <c r="L34" s="20"/>
      <c r="M34" s="20"/>
      <c r="N34" s="20"/>
      <c r="O34" s="61" t="s">
        <v>17</v>
      </c>
      <c r="P34" s="6" t="s">
        <v>1133</v>
      </c>
    </row>
    <row r="35" spans="1:16" s="21" customFormat="1" x14ac:dyDescent="0.25">
      <c r="A35" s="12" t="s">
        <v>60</v>
      </c>
      <c r="B35" s="12" t="s">
        <v>897</v>
      </c>
      <c r="C35" s="13">
        <v>43206</v>
      </c>
      <c r="D35" s="29" t="s">
        <v>29</v>
      </c>
      <c r="E35" s="14" t="s">
        <v>113</v>
      </c>
      <c r="F35" s="30" t="s">
        <v>165</v>
      </c>
      <c r="G35" s="14" t="s">
        <v>223</v>
      </c>
      <c r="H35" s="14" t="s">
        <v>19</v>
      </c>
      <c r="I35" s="14" t="s">
        <v>1132</v>
      </c>
      <c r="J35" s="59">
        <v>311.7</v>
      </c>
      <c r="K35" s="20"/>
      <c r="L35" s="20"/>
      <c r="M35" s="20"/>
      <c r="N35" s="20"/>
      <c r="O35" s="61" t="s">
        <v>17</v>
      </c>
      <c r="P35" s="6" t="s">
        <v>1133</v>
      </c>
    </row>
    <row r="36" spans="1:16" s="21" customFormat="1" x14ac:dyDescent="0.25">
      <c r="A36" s="12" t="s">
        <v>61</v>
      </c>
      <c r="B36" s="12" t="s">
        <v>898</v>
      </c>
      <c r="C36" s="13">
        <v>43206</v>
      </c>
      <c r="D36" s="29" t="s">
        <v>25</v>
      </c>
      <c r="E36" s="14" t="s">
        <v>114</v>
      </c>
      <c r="F36" s="30" t="s">
        <v>166</v>
      </c>
      <c r="G36" s="14" t="s">
        <v>224</v>
      </c>
      <c r="H36" s="14" t="s">
        <v>19</v>
      </c>
      <c r="I36" s="14" t="s">
        <v>22</v>
      </c>
      <c r="J36" s="59">
        <v>204.1</v>
      </c>
      <c r="K36" s="20"/>
      <c r="L36" s="20"/>
      <c r="M36" s="20"/>
      <c r="N36" s="20"/>
      <c r="O36" s="61" t="s">
        <v>17</v>
      </c>
      <c r="P36" s="6" t="s">
        <v>1133</v>
      </c>
    </row>
    <row r="37" spans="1:16" s="21" customFormat="1" x14ac:dyDescent="0.25">
      <c r="A37" s="12" t="s">
        <v>61</v>
      </c>
      <c r="B37" s="12" t="s">
        <v>899</v>
      </c>
      <c r="C37" s="13">
        <v>43206</v>
      </c>
      <c r="D37" s="29" t="s">
        <v>25</v>
      </c>
      <c r="E37" s="14" t="s">
        <v>114</v>
      </c>
      <c r="F37" s="30" t="s">
        <v>166</v>
      </c>
      <c r="G37" s="14" t="s">
        <v>225</v>
      </c>
      <c r="H37" s="14" t="s">
        <v>19</v>
      </c>
      <c r="I37" s="14" t="s">
        <v>22</v>
      </c>
      <c r="J37" s="59">
        <v>239.1</v>
      </c>
      <c r="K37" s="20"/>
      <c r="L37" s="20"/>
      <c r="M37" s="20"/>
      <c r="N37" s="20"/>
      <c r="O37" s="61" t="s">
        <v>17</v>
      </c>
      <c r="P37" s="6" t="s">
        <v>1133</v>
      </c>
    </row>
    <row r="38" spans="1:16" s="21" customFormat="1" x14ac:dyDescent="0.25">
      <c r="A38" s="12" t="s">
        <v>61</v>
      </c>
      <c r="B38" s="12" t="s">
        <v>900</v>
      </c>
      <c r="C38" s="13">
        <v>43206</v>
      </c>
      <c r="D38" s="29" t="s">
        <v>25</v>
      </c>
      <c r="E38" s="14" t="s">
        <v>114</v>
      </c>
      <c r="F38" s="30" t="s">
        <v>166</v>
      </c>
      <c r="G38" s="14" t="s">
        <v>226</v>
      </c>
      <c r="H38" s="14" t="s">
        <v>19</v>
      </c>
      <c r="I38" s="14" t="s">
        <v>22</v>
      </c>
      <c r="J38" s="59">
        <v>238.3</v>
      </c>
      <c r="K38" s="20"/>
      <c r="L38" s="20"/>
      <c r="M38" s="20"/>
      <c r="N38" s="20"/>
      <c r="O38" s="61" t="s">
        <v>17</v>
      </c>
      <c r="P38" s="6" t="s">
        <v>1133</v>
      </c>
    </row>
    <row r="39" spans="1:16" s="21" customFormat="1" x14ac:dyDescent="0.25">
      <c r="A39" s="12" t="s">
        <v>62</v>
      </c>
      <c r="B39" s="12" t="s">
        <v>901</v>
      </c>
      <c r="C39" s="13">
        <v>43204</v>
      </c>
      <c r="D39" s="29" t="s">
        <v>18</v>
      </c>
      <c r="E39" s="14" t="s">
        <v>115</v>
      </c>
      <c r="F39" s="30" t="s">
        <v>167</v>
      </c>
      <c r="G39" s="14" t="s">
        <v>227</v>
      </c>
      <c r="H39" s="14" t="s">
        <v>20</v>
      </c>
      <c r="I39" s="31" t="s">
        <v>257</v>
      </c>
      <c r="J39" s="59">
        <f>3281.8+10121.7+1261.3</f>
        <v>14664.8</v>
      </c>
      <c r="K39" s="20"/>
      <c r="L39" s="20"/>
      <c r="M39" s="20"/>
      <c r="N39" s="20"/>
      <c r="O39" s="61" t="s">
        <v>17</v>
      </c>
      <c r="P39" s="6" t="s">
        <v>1133</v>
      </c>
    </row>
    <row r="40" spans="1:16" s="21" customFormat="1" x14ac:dyDescent="0.25">
      <c r="A40" s="12" t="s">
        <v>63</v>
      </c>
      <c r="B40" s="12" t="s">
        <v>902</v>
      </c>
      <c r="C40" s="13">
        <v>43208</v>
      </c>
      <c r="D40" s="29" t="s">
        <v>25</v>
      </c>
      <c r="E40" s="14" t="s">
        <v>116</v>
      </c>
      <c r="F40" s="30" t="s">
        <v>168</v>
      </c>
      <c r="G40" s="14" t="s">
        <v>228</v>
      </c>
      <c r="H40" s="14" t="s">
        <v>19</v>
      </c>
      <c r="I40" s="14" t="s">
        <v>1132</v>
      </c>
      <c r="J40" s="59">
        <f>3129.1+370</f>
        <v>3499.1</v>
      </c>
      <c r="K40" s="20"/>
      <c r="L40" s="20"/>
      <c r="M40" s="20"/>
      <c r="N40" s="20"/>
      <c r="O40" s="61" t="s">
        <v>17</v>
      </c>
      <c r="P40" s="6" t="s">
        <v>1133</v>
      </c>
    </row>
    <row r="41" spans="1:16" s="21" customFormat="1" x14ac:dyDescent="0.25">
      <c r="A41" s="12" t="s">
        <v>63</v>
      </c>
      <c r="B41" s="12" t="s">
        <v>903</v>
      </c>
      <c r="C41" s="13">
        <v>43208</v>
      </c>
      <c r="D41" s="29" t="s">
        <v>25</v>
      </c>
      <c r="E41" s="14" t="s">
        <v>116</v>
      </c>
      <c r="F41" s="30" t="s">
        <v>168</v>
      </c>
      <c r="G41" s="14" t="s">
        <v>229</v>
      </c>
      <c r="H41" s="14" t="s">
        <v>19</v>
      </c>
      <c r="I41" s="14" t="s">
        <v>1132</v>
      </c>
      <c r="J41" s="59">
        <v>248.9</v>
      </c>
      <c r="K41" s="20"/>
      <c r="L41" s="20"/>
      <c r="M41" s="20"/>
      <c r="N41" s="20"/>
      <c r="O41" s="61" t="s">
        <v>17</v>
      </c>
      <c r="P41" s="6" t="s">
        <v>1133</v>
      </c>
    </row>
    <row r="42" spans="1:16" s="21" customFormat="1" x14ac:dyDescent="0.25">
      <c r="A42" s="12" t="s">
        <v>64</v>
      </c>
      <c r="B42" s="12" t="s">
        <v>904</v>
      </c>
      <c r="C42" s="13">
        <v>43208</v>
      </c>
      <c r="D42" s="29" t="s">
        <v>14</v>
      </c>
      <c r="E42" s="14" t="s">
        <v>117</v>
      </c>
      <c r="F42" s="32" t="s">
        <v>169</v>
      </c>
      <c r="G42" s="14" t="s">
        <v>230</v>
      </c>
      <c r="H42" s="14" t="s">
        <v>15</v>
      </c>
      <c r="I42" s="31" t="s">
        <v>28</v>
      </c>
      <c r="J42" s="59">
        <v>348.5</v>
      </c>
      <c r="K42" s="20"/>
      <c r="L42" s="20"/>
      <c r="M42" s="20"/>
      <c r="N42" s="20"/>
      <c r="O42" s="61" t="s">
        <v>17</v>
      </c>
      <c r="P42" s="6" t="s">
        <v>1133</v>
      </c>
    </row>
    <row r="43" spans="1:16" s="21" customFormat="1" x14ac:dyDescent="0.25">
      <c r="A43" s="12" t="s">
        <v>65</v>
      </c>
      <c r="B43" s="12" t="s">
        <v>905</v>
      </c>
      <c r="C43" s="13">
        <v>43208</v>
      </c>
      <c r="D43" s="29" t="s">
        <v>25</v>
      </c>
      <c r="E43" s="14" t="s">
        <v>118</v>
      </c>
      <c r="F43" s="32" t="s">
        <v>170</v>
      </c>
      <c r="G43" s="14" t="s">
        <v>231</v>
      </c>
      <c r="H43" s="14" t="s">
        <v>20</v>
      </c>
      <c r="I43" s="14" t="s">
        <v>1132</v>
      </c>
      <c r="J43" s="59">
        <v>304.60000000000002</v>
      </c>
      <c r="K43" s="20"/>
      <c r="L43" s="20"/>
      <c r="M43" s="20"/>
      <c r="N43" s="20"/>
      <c r="O43" s="61" t="s">
        <v>17</v>
      </c>
      <c r="P43" s="6" t="s">
        <v>1133</v>
      </c>
    </row>
    <row r="44" spans="1:16" s="21" customFormat="1" x14ac:dyDescent="0.25">
      <c r="A44" s="12" t="s">
        <v>66</v>
      </c>
      <c r="B44" s="12" t="s">
        <v>906</v>
      </c>
      <c r="C44" s="13">
        <v>43209</v>
      </c>
      <c r="D44" s="29" t="s">
        <v>18</v>
      </c>
      <c r="E44" s="14" t="s">
        <v>119</v>
      </c>
      <c r="F44" s="30" t="s">
        <v>171</v>
      </c>
      <c r="G44" s="14" t="s">
        <v>232</v>
      </c>
      <c r="H44" s="14" t="s">
        <v>20</v>
      </c>
      <c r="I44" s="14" t="s">
        <v>1132</v>
      </c>
      <c r="J44" s="59">
        <v>198.5</v>
      </c>
      <c r="K44" s="20"/>
      <c r="L44" s="20"/>
      <c r="M44" s="20"/>
      <c r="N44" s="20"/>
      <c r="O44" s="61" t="s">
        <v>17</v>
      </c>
      <c r="P44" s="6" t="s">
        <v>1133</v>
      </c>
    </row>
    <row r="45" spans="1:16" s="21" customFormat="1" x14ac:dyDescent="0.25">
      <c r="A45" s="12" t="s">
        <v>67</v>
      </c>
      <c r="B45" s="12" t="s">
        <v>907</v>
      </c>
      <c r="C45" s="13">
        <v>43206</v>
      </c>
      <c r="D45" s="29" t="s">
        <v>18</v>
      </c>
      <c r="E45" s="14" t="s">
        <v>120</v>
      </c>
      <c r="F45" s="30" t="s">
        <v>172</v>
      </c>
      <c r="G45" s="14" t="s">
        <v>233</v>
      </c>
      <c r="H45" s="14" t="s">
        <v>19</v>
      </c>
      <c r="I45" s="31" t="s">
        <v>16</v>
      </c>
      <c r="J45" s="59">
        <v>704.2</v>
      </c>
      <c r="K45" s="20"/>
      <c r="L45" s="20"/>
      <c r="M45" s="20"/>
      <c r="N45" s="20"/>
      <c r="O45" s="61" t="s">
        <v>17</v>
      </c>
      <c r="P45" s="6" t="s">
        <v>1133</v>
      </c>
    </row>
    <row r="46" spans="1:16" s="21" customFormat="1" x14ac:dyDescent="0.25">
      <c r="A46" s="12" t="s">
        <v>67</v>
      </c>
      <c r="B46" s="12" t="s">
        <v>908</v>
      </c>
      <c r="C46" s="13">
        <v>43206</v>
      </c>
      <c r="D46" s="29" t="s">
        <v>18</v>
      </c>
      <c r="E46" s="14" t="s">
        <v>120</v>
      </c>
      <c r="F46" s="30" t="s">
        <v>172</v>
      </c>
      <c r="G46" s="14" t="s">
        <v>234</v>
      </c>
      <c r="H46" s="14" t="s">
        <v>19</v>
      </c>
      <c r="I46" s="31" t="s">
        <v>16</v>
      </c>
      <c r="J46" s="59">
        <v>199.7</v>
      </c>
      <c r="K46" s="20"/>
      <c r="L46" s="20"/>
      <c r="M46" s="20"/>
      <c r="N46" s="20"/>
      <c r="O46" s="61" t="s">
        <v>17</v>
      </c>
      <c r="P46" s="6" t="s">
        <v>1133</v>
      </c>
    </row>
    <row r="47" spans="1:16" s="21" customFormat="1" x14ac:dyDescent="0.25">
      <c r="A47" s="4" t="s">
        <v>68</v>
      </c>
      <c r="B47" s="4" t="s">
        <v>909</v>
      </c>
      <c r="C47" s="5">
        <v>43210</v>
      </c>
      <c r="D47" s="25" t="s">
        <v>18</v>
      </c>
      <c r="E47" s="6" t="s">
        <v>121</v>
      </c>
      <c r="F47" s="27" t="s">
        <v>172</v>
      </c>
      <c r="G47" s="6" t="s">
        <v>235</v>
      </c>
      <c r="H47" s="6" t="s">
        <v>19</v>
      </c>
      <c r="I47" s="26" t="s">
        <v>28</v>
      </c>
      <c r="J47" s="59">
        <v>348.4</v>
      </c>
      <c r="K47" s="20"/>
      <c r="L47" s="20"/>
      <c r="M47" s="20"/>
      <c r="N47" s="20"/>
      <c r="O47" s="61" t="s">
        <v>17</v>
      </c>
      <c r="P47" s="6" t="s">
        <v>1133</v>
      </c>
    </row>
    <row r="48" spans="1:16" s="21" customFormat="1" x14ac:dyDescent="0.25">
      <c r="A48" s="12" t="s">
        <v>69</v>
      </c>
      <c r="B48" s="12" t="s">
        <v>910</v>
      </c>
      <c r="C48" s="13">
        <v>43211</v>
      </c>
      <c r="D48" s="29" t="s">
        <v>25</v>
      </c>
      <c r="E48" s="14" t="s">
        <v>122</v>
      </c>
      <c r="F48" s="30" t="s">
        <v>173</v>
      </c>
      <c r="G48" s="14" t="s">
        <v>236</v>
      </c>
      <c r="H48" s="14" t="s">
        <v>20</v>
      </c>
      <c r="I48" s="14" t="s">
        <v>1132</v>
      </c>
      <c r="J48" s="59">
        <f>2211.7+6291</f>
        <v>8502.7000000000007</v>
      </c>
      <c r="K48" s="20"/>
      <c r="L48" s="20"/>
      <c r="M48" s="20"/>
      <c r="N48" s="20"/>
      <c r="O48" s="61" t="s">
        <v>17</v>
      </c>
      <c r="P48" s="6" t="s">
        <v>1133</v>
      </c>
    </row>
    <row r="49" spans="1:16" s="21" customFormat="1" x14ac:dyDescent="0.25">
      <c r="A49" s="12" t="s">
        <v>70</v>
      </c>
      <c r="B49" s="12" t="s">
        <v>911</v>
      </c>
      <c r="C49" s="13">
        <v>43211</v>
      </c>
      <c r="D49" s="29" t="s">
        <v>29</v>
      </c>
      <c r="E49" s="14" t="s">
        <v>123</v>
      </c>
      <c r="F49" s="30" t="s">
        <v>174</v>
      </c>
      <c r="G49" s="14" t="s">
        <v>237</v>
      </c>
      <c r="H49" s="14" t="s">
        <v>19</v>
      </c>
      <c r="I49" s="31" t="s">
        <v>31</v>
      </c>
      <c r="J49" s="59">
        <f>2491.6+7372.2</f>
        <v>9863.7999999999993</v>
      </c>
      <c r="K49" s="20"/>
      <c r="L49" s="20"/>
      <c r="M49" s="20"/>
      <c r="N49" s="20"/>
      <c r="O49" s="61" t="s">
        <v>17</v>
      </c>
      <c r="P49" s="6" t="s">
        <v>1133</v>
      </c>
    </row>
    <row r="50" spans="1:16" s="21" customFormat="1" x14ac:dyDescent="0.25">
      <c r="A50" s="12" t="s">
        <v>71</v>
      </c>
      <c r="B50" s="12" t="s">
        <v>912</v>
      </c>
      <c r="C50" s="13">
        <v>43211</v>
      </c>
      <c r="D50" s="29" t="s">
        <v>14</v>
      </c>
      <c r="E50" s="14" t="s">
        <v>124</v>
      </c>
      <c r="F50" s="30" t="s">
        <v>175</v>
      </c>
      <c r="G50" s="14" t="s">
        <v>238</v>
      </c>
      <c r="H50" s="14" t="s">
        <v>15</v>
      </c>
      <c r="I50" s="31" t="s">
        <v>16</v>
      </c>
      <c r="J50" s="59">
        <v>261.39999999999998</v>
      </c>
      <c r="K50" s="20"/>
      <c r="L50" s="20"/>
      <c r="M50" s="20"/>
      <c r="N50" s="20"/>
      <c r="O50" s="61" t="s">
        <v>17</v>
      </c>
      <c r="P50" s="6" t="s">
        <v>1133</v>
      </c>
    </row>
    <row r="51" spans="1:16" s="21" customFormat="1" x14ac:dyDescent="0.25">
      <c r="A51" s="12" t="s">
        <v>72</v>
      </c>
      <c r="B51" s="12" t="s">
        <v>913</v>
      </c>
      <c r="C51" s="13">
        <v>43212</v>
      </c>
      <c r="D51" s="29" t="s">
        <v>25</v>
      </c>
      <c r="E51" s="14" t="s">
        <v>125</v>
      </c>
      <c r="F51" s="30" t="s">
        <v>176</v>
      </c>
      <c r="G51" s="14" t="s">
        <v>239</v>
      </c>
      <c r="H51" s="14" t="s">
        <v>19</v>
      </c>
      <c r="I51" s="14" t="s">
        <v>1132</v>
      </c>
      <c r="J51" s="59">
        <f>3978.7+2521.6</f>
        <v>6500.2999999999993</v>
      </c>
      <c r="K51" s="20"/>
      <c r="L51" s="20"/>
      <c r="M51" s="20"/>
      <c r="N51" s="20"/>
      <c r="O51" s="61" t="s">
        <v>17</v>
      </c>
      <c r="P51" s="6" t="s">
        <v>1133</v>
      </c>
    </row>
    <row r="52" spans="1:16" s="21" customFormat="1" x14ac:dyDescent="0.25">
      <c r="A52" s="12" t="s">
        <v>73</v>
      </c>
      <c r="B52" s="12" t="s">
        <v>914</v>
      </c>
      <c r="C52" s="13">
        <v>43212</v>
      </c>
      <c r="D52" s="29" t="s">
        <v>25</v>
      </c>
      <c r="E52" s="14" t="s">
        <v>126</v>
      </c>
      <c r="F52" s="30" t="s">
        <v>177</v>
      </c>
      <c r="G52" s="14" t="s">
        <v>240</v>
      </c>
      <c r="H52" s="14" t="s">
        <v>20</v>
      </c>
      <c r="I52" s="14" t="s">
        <v>1132</v>
      </c>
      <c r="J52" s="59">
        <v>338.2</v>
      </c>
      <c r="K52" s="20"/>
      <c r="L52" s="20"/>
      <c r="M52" s="20"/>
      <c r="N52" s="20"/>
      <c r="O52" s="61" t="s">
        <v>17</v>
      </c>
      <c r="P52" s="6" t="s">
        <v>1133</v>
      </c>
    </row>
    <row r="53" spans="1:16" s="21" customFormat="1" x14ac:dyDescent="0.25">
      <c r="A53" s="4" t="s">
        <v>74</v>
      </c>
      <c r="B53" s="4" t="s">
        <v>915</v>
      </c>
      <c r="C53" s="5">
        <v>43212</v>
      </c>
      <c r="D53" s="25" t="s">
        <v>25</v>
      </c>
      <c r="E53" s="6" t="s">
        <v>127</v>
      </c>
      <c r="F53" s="33" t="s">
        <v>178</v>
      </c>
      <c r="G53" s="6" t="s">
        <v>241</v>
      </c>
      <c r="H53" s="6" t="s">
        <v>19</v>
      </c>
      <c r="I53" s="14" t="s">
        <v>1132</v>
      </c>
      <c r="J53" s="59">
        <f>4131.9+320+2220.5</f>
        <v>6672.4</v>
      </c>
      <c r="K53" s="20"/>
      <c r="L53" s="20"/>
      <c r="M53" s="20"/>
      <c r="N53" s="20"/>
      <c r="O53" s="61" t="s">
        <v>17</v>
      </c>
      <c r="P53" s="6" t="s">
        <v>1133</v>
      </c>
    </row>
    <row r="54" spans="1:16" s="21" customFormat="1" x14ac:dyDescent="0.25">
      <c r="A54" s="4" t="s">
        <v>75</v>
      </c>
      <c r="B54" s="4" t="s">
        <v>916</v>
      </c>
      <c r="C54" s="5">
        <v>43213</v>
      </c>
      <c r="D54" s="14" t="s">
        <v>18</v>
      </c>
      <c r="E54" s="14" t="s">
        <v>128</v>
      </c>
      <c r="F54" s="14" t="s">
        <v>179</v>
      </c>
      <c r="G54" s="29" t="s">
        <v>242</v>
      </c>
      <c r="H54" s="14" t="s">
        <v>20</v>
      </c>
      <c r="I54" s="14" t="s">
        <v>16</v>
      </c>
      <c r="J54" s="59">
        <v>198.1</v>
      </c>
      <c r="K54" s="20"/>
      <c r="L54" s="20"/>
      <c r="M54" s="20"/>
      <c r="N54" s="20"/>
      <c r="O54" s="61" t="s">
        <v>17</v>
      </c>
      <c r="P54" s="6" t="s">
        <v>1133</v>
      </c>
    </row>
    <row r="55" spans="1:16" s="21" customFormat="1" x14ac:dyDescent="0.25">
      <c r="A55" s="4" t="s">
        <v>76</v>
      </c>
      <c r="B55" s="4" t="s">
        <v>917</v>
      </c>
      <c r="C55" s="5">
        <v>43214</v>
      </c>
      <c r="D55" s="14" t="s">
        <v>25</v>
      </c>
      <c r="E55" s="14" t="s">
        <v>129</v>
      </c>
      <c r="F55" s="14" t="s">
        <v>180</v>
      </c>
      <c r="G55" s="6" t="s">
        <v>243</v>
      </c>
      <c r="H55" s="14" t="s">
        <v>20</v>
      </c>
      <c r="I55" s="14" t="s">
        <v>1132</v>
      </c>
      <c r="J55" s="59">
        <v>870</v>
      </c>
      <c r="K55" s="20"/>
      <c r="L55" s="20"/>
      <c r="M55" s="20"/>
      <c r="N55" s="20"/>
      <c r="O55" s="61" t="s">
        <v>17</v>
      </c>
      <c r="P55" s="6" t="s">
        <v>1133</v>
      </c>
    </row>
    <row r="56" spans="1:16" s="21" customFormat="1" x14ac:dyDescent="0.25">
      <c r="A56" s="4" t="s">
        <v>77</v>
      </c>
      <c r="B56" s="4" t="s">
        <v>918</v>
      </c>
      <c r="C56" s="5">
        <v>43214</v>
      </c>
      <c r="D56" s="14" t="s">
        <v>25</v>
      </c>
      <c r="E56" s="14" t="s">
        <v>130</v>
      </c>
      <c r="F56" s="14" t="s">
        <v>181</v>
      </c>
      <c r="G56" s="6" t="s">
        <v>244</v>
      </c>
      <c r="H56" s="14" t="s">
        <v>20</v>
      </c>
      <c r="I56" s="14" t="s">
        <v>16</v>
      </c>
      <c r="J56" s="59">
        <v>357.2</v>
      </c>
      <c r="K56" s="20"/>
      <c r="L56" s="20"/>
      <c r="M56" s="20"/>
      <c r="N56" s="20"/>
      <c r="O56" s="61" t="s">
        <v>17</v>
      </c>
      <c r="P56" s="6" t="s">
        <v>1133</v>
      </c>
    </row>
    <row r="57" spans="1:16" s="21" customFormat="1" x14ac:dyDescent="0.25">
      <c r="A57" s="4" t="s">
        <v>78</v>
      </c>
      <c r="B57" s="4" t="s">
        <v>919</v>
      </c>
      <c r="C57" s="5">
        <v>43214</v>
      </c>
      <c r="D57" s="14" t="s">
        <v>25</v>
      </c>
      <c r="E57" s="14" t="s">
        <v>131</v>
      </c>
      <c r="F57" s="14" t="s">
        <v>182</v>
      </c>
      <c r="G57" s="6" t="s">
        <v>245</v>
      </c>
      <c r="H57" s="14" t="s">
        <v>20</v>
      </c>
      <c r="I57" s="14" t="s">
        <v>1132</v>
      </c>
      <c r="J57" s="59">
        <f>4231.5+5236.2</f>
        <v>9467.7000000000007</v>
      </c>
      <c r="K57" s="20"/>
      <c r="L57" s="20"/>
      <c r="M57" s="20"/>
      <c r="N57" s="20"/>
      <c r="O57" s="61" t="s">
        <v>17</v>
      </c>
      <c r="P57" s="6" t="s">
        <v>1133</v>
      </c>
    </row>
    <row r="58" spans="1:16" s="21" customFormat="1" x14ac:dyDescent="0.25">
      <c r="A58" s="4" t="s">
        <v>79</v>
      </c>
      <c r="B58" s="4" t="s">
        <v>920</v>
      </c>
      <c r="C58" s="13">
        <v>43215</v>
      </c>
      <c r="D58" s="14" t="s">
        <v>25</v>
      </c>
      <c r="E58" s="14" t="s">
        <v>132</v>
      </c>
      <c r="F58" s="14" t="s">
        <v>183</v>
      </c>
      <c r="G58" s="14" t="s">
        <v>246</v>
      </c>
      <c r="H58" s="14" t="s">
        <v>19</v>
      </c>
      <c r="I58" s="14" t="s">
        <v>1132</v>
      </c>
      <c r="J58" s="59">
        <v>265.2</v>
      </c>
      <c r="K58" s="20"/>
      <c r="L58" s="20"/>
      <c r="M58" s="20"/>
      <c r="N58" s="20"/>
      <c r="O58" s="61" t="s">
        <v>17</v>
      </c>
      <c r="P58" s="6" t="s">
        <v>1133</v>
      </c>
    </row>
    <row r="59" spans="1:16" s="21" customFormat="1" x14ac:dyDescent="0.25">
      <c r="A59" s="4" t="s">
        <v>79</v>
      </c>
      <c r="B59" s="4" t="s">
        <v>921</v>
      </c>
      <c r="C59" s="13">
        <v>43215</v>
      </c>
      <c r="D59" s="14" t="s">
        <v>25</v>
      </c>
      <c r="E59" s="14" t="s">
        <v>132</v>
      </c>
      <c r="F59" s="14" t="s">
        <v>183</v>
      </c>
      <c r="G59" s="14" t="s">
        <v>247</v>
      </c>
      <c r="H59" s="14" t="s">
        <v>19</v>
      </c>
      <c r="I59" s="14" t="s">
        <v>1132</v>
      </c>
      <c r="J59" s="59">
        <v>188.7</v>
      </c>
      <c r="K59" s="20"/>
      <c r="L59" s="20"/>
      <c r="M59" s="20"/>
      <c r="N59" s="20"/>
      <c r="O59" s="61" t="s">
        <v>17</v>
      </c>
      <c r="P59" s="6" t="s">
        <v>1133</v>
      </c>
    </row>
    <row r="60" spans="1:16" s="21" customFormat="1" x14ac:dyDescent="0.25">
      <c r="A60" s="4" t="s">
        <v>80</v>
      </c>
      <c r="B60" s="4" t="s">
        <v>922</v>
      </c>
      <c r="C60" s="13">
        <v>43215</v>
      </c>
      <c r="D60" s="14" t="s">
        <v>25</v>
      </c>
      <c r="E60" s="14" t="s">
        <v>133</v>
      </c>
      <c r="F60" s="14" t="s">
        <v>184</v>
      </c>
      <c r="G60" s="6" t="s">
        <v>248</v>
      </c>
      <c r="H60" s="14" t="s">
        <v>20</v>
      </c>
      <c r="I60" s="14" t="s">
        <v>1132</v>
      </c>
      <c r="J60" s="59">
        <v>221.1</v>
      </c>
      <c r="K60" s="20"/>
      <c r="L60" s="20"/>
      <c r="M60" s="20"/>
      <c r="N60" s="20"/>
      <c r="O60" s="61" t="s">
        <v>17</v>
      </c>
      <c r="P60" s="6" t="s">
        <v>1133</v>
      </c>
    </row>
    <row r="61" spans="1:16" s="21" customFormat="1" x14ac:dyDescent="0.25">
      <c r="A61" s="4" t="s">
        <v>81</v>
      </c>
      <c r="B61" s="4" t="s">
        <v>923</v>
      </c>
      <c r="C61" s="13">
        <v>43216</v>
      </c>
      <c r="D61" s="14" t="s">
        <v>18</v>
      </c>
      <c r="E61" s="14" t="s">
        <v>134</v>
      </c>
      <c r="F61" s="14" t="s">
        <v>185</v>
      </c>
      <c r="G61" s="6" t="s">
        <v>249</v>
      </c>
      <c r="H61" s="14" t="s">
        <v>19</v>
      </c>
      <c r="I61" s="14" t="s">
        <v>1132</v>
      </c>
      <c r="J61" s="59">
        <f>2427.6+5973.1</f>
        <v>8400.7000000000007</v>
      </c>
      <c r="K61" s="20"/>
      <c r="L61" s="20"/>
      <c r="M61" s="20"/>
      <c r="N61" s="20"/>
      <c r="O61" s="61" t="s">
        <v>17</v>
      </c>
      <c r="P61" s="6" t="s">
        <v>1133</v>
      </c>
    </row>
    <row r="62" spans="1:16" s="21" customFormat="1" x14ac:dyDescent="0.25">
      <c r="A62" s="12" t="s">
        <v>82</v>
      </c>
      <c r="B62" s="12" t="s">
        <v>924</v>
      </c>
      <c r="C62" s="13">
        <v>43216</v>
      </c>
      <c r="D62" s="14" t="s">
        <v>25</v>
      </c>
      <c r="E62" s="14" t="s">
        <v>135</v>
      </c>
      <c r="F62" s="30" t="s">
        <v>186</v>
      </c>
      <c r="G62" s="14" t="s">
        <v>250</v>
      </c>
      <c r="H62" s="14" t="s">
        <v>20</v>
      </c>
      <c r="I62" s="14" t="s">
        <v>22</v>
      </c>
      <c r="J62" s="59">
        <v>330</v>
      </c>
      <c r="K62" s="20"/>
      <c r="L62" s="20"/>
      <c r="M62" s="20"/>
      <c r="N62" s="20"/>
      <c r="O62" s="61" t="s">
        <v>17</v>
      </c>
      <c r="P62" s="6" t="s">
        <v>1133</v>
      </c>
    </row>
    <row r="63" spans="1:16" s="21" customFormat="1" x14ac:dyDescent="0.25">
      <c r="A63" s="12" t="s">
        <v>83</v>
      </c>
      <c r="B63" s="12" t="s">
        <v>925</v>
      </c>
      <c r="C63" s="13">
        <v>43211</v>
      </c>
      <c r="D63" s="29" t="s">
        <v>18</v>
      </c>
      <c r="E63" s="14" t="s">
        <v>136</v>
      </c>
      <c r="F63" s="32" t="s">
        <v>187</v>
      </c>
      <c r="G63" s="14" t="s">
        <v>251</v>
      </c>
      <c r="H63" s="14" t="s">
        <v>19</v>
      </c>
      <c r="I63" s="31" t="s">
        <v>258</v>
      </c>
      <c r="J63" s="59"/>
      <c r="K63" s="20"/>
      <c r="L63" s="20"/>
      <c r="M63" s="20"/>
      <c r="N63" s="20"/>
      <c r="O63" s="61" t="s">
        <v>17</v>
      </c>
      <c r="P63" s="6" t="s">
        <v>1133</v>
      </c>
    </row>
    <row r="64" spans="1:16" s="21" customFormat="1" x14ac:dyDescent="0.25">
      <c r="A64" s="12" t="s">
        <v>84</v>
      </c>
      <c r="B64" s="12" t="s">
        <v>926</v>
      </c>
      <c r="C64" s="13">
        <v>43218</v>
      </c>
      <c r="D64" s="14" t="s">
        <v>25</v>
      </c>
      <c r="E64" s="14" t="s">
        <v>137</v>
      </c>
      <c r="F64" s="30" t="s">
        <v>188</v>
      </c>
      <c r="G64" s="14" t="s">
        <v>252</v>
      </c>
      <c r="H64" s="14" t="s">
        <v>19</v>
      </c>
      <c r="I64" s="31" t="s">
        <v>16</v>
      </c>
      <c r="J64" s="59">
        <v>347.4</v>
      </c>
      <c r="K64" s="20"/>
      <c r="L64" s="20"/>
      <c r="M64" s="20"/>
      <c r="N64" s="20"/>
      <c r="O64" s="61" t="s">
        <v>17</v>
      </c>
      <c r="P64" s="6" t="s">
        <v>1133</v>
      </c>
    </row>
    <row r="65" spans="1:16" s="21" customFormat="1" x14ac:dyDescent="0.25">
      <c r="A65" s="12" t="s">
        <v>85</v>
      </c>
      <c r="B65" s="12" t="s">
        <v>927</v>
      </c>
      <c r="C65" s="13">
        <v>43218</v>
      </c>
      <c r="D65" s="14" t="s">
        <v>25</v>
      </c>
      <c r="E65" s="14" t="s">
        <v>138</v>
      </c>
      <c r="F65" s="30" t="s">
        <v>189</v>
      </c>
      <c r="G65" s="14" t="s">
        <v>253</v>
      </c>
      <c r="H65" s="14" t="s">
        <v>20</v>
      </c>
      <c r="I65" s="14" t="s">
        <v>1132</v>
      </c>
      <c r="J65" s="59">
        <v>189.6</v>
      </c>
      <c r="K65" s="20"/>
      <c r="L65" s="20"/>
      <c r="M65" s="20"/>
      <c r="N65" s="20"/>
      <c r="O65" s="61" t="s">
        <v>17</v>
      </c>
      <c r="P65" s="6" t="s">
        <v>1133</v>
      </c>
    </row>
    <row r="66" spans="1:16" s="21" customFormat="1" x14ac:dyDescent="0.25">
      <c r="A66" s="12" t="s">
        <v>86</v>
      </c>
      <c r="B66" s="12" t="s">
        <v>928</v>
      </c>
      <c r="C66" s="5">
        <v>43220</v>
      </c>
      <c r="D66" s="14" t="s">
        <v>14</v>
      </c>
      <c r="E66" s="14" t="s">
        <v>139</v>
      </c>
      <c r="F66" s="30" t="s">
        <v>190</v>
      </c>
      <c r="G66" s="14" t="s">
        <v>254</v>
      </c>
      <c r="H66" s="14" t="s">
        <v>15</v>
      </c>
      <c r="I66" s="31" t="s">
        <v>26</v>
      </c>
      <c r="J66" s="59">
        <v>573.70000000000005</v>
      </c>
      <c r="K66" s="20"/>
      <c r="L66" s="20"/>
      <c r="M66" s="20"/>
      <c r="N66" s="20"/>
      <c r="O66" s="61" t="s">
        <v>17</v>
      </c>
      <c r="P66" s="6" t="s">
        <v>1133</v>
      </c>
    </row>
    <row r="67" spans="1:16" s="21" customFormat="1" x14ac:dyDescent="0.25">
      <c r="A67" s="12" t="s">
        <v>87</v>
      </c>
      <c r="B67" s="12" t="s">
        <v>929</v>
      </c>
      <c r="C67" s="5">
        <v>43220</v>
      </c>
      <c r="D67" s="14" t="s">
        <v>25</v>
      </c>
      <c r="E67" s="14" t="s">
        <v>140</v>
      </c>
      <c r="F67" s="30" t="s">
        <v>191</v>
      </c>
      <c r="G67" s="14" t="s">
        <v>255</v>
      </c>
      <c r="H67" s="14" t="s">
        <v>19</v>
      </c>
      <c r="I67" s="14" t="s">
        <v>1132</v>
      </c>
      <c r="J67" s="59">
        <v>661.6</v>
      </c>
      <c r="K67" s="20"/>
      <c r="L67" s="20"/>
      <c r="M67" s="20"/>
      <c r="N67" s="20"/>
      <c r="O67" s="61" t="s">
        <v>17</v>
      </c>
      <c r="P67" s="6" t="s">
        <v>1133</v>
      </c>
    </row>
    <row r="68" spans="1:16" s="21" customFormat="1" x14ac:dyDescent="0.25">
      <c r="A68" s="12" t="s">
        <v>87</v>
      </c>
      <c r="B68" s="12" t="s">
        <v>930</v>
      </c>
      <c r="C68" s="5">
        <v>43220</v>
      </c>
      <c r="D68" s="14" t="s">
        <v>25</v>
      </c>
      <c r="E68" s="14" t="s">
        <v>140</v>
      </c>
      <c r="F68" s="30" t="s">
        <v>191</v>
      </c>
      <c r="G68" s="14" t="s">
        <v>256</v>
      </c>
      <c r="H68" s="14" t="s">
        <v>20</v>
      </c>
      <c r="I68" s="14" t="s">
        <v>1132</v>
      </c>
      <c r="J68" s="59">
        <v>236.5</v>
      </c>
      <c r="K68" s="20"/>
      <c r="L68" s="20"/>
      <c r="M68" s="20"/>
      <c r="N68" s="20"/>
      <c r="O68" s="61" t="s">
        <v>17</v>
      </c>
      <c r="P68" s="6" t="s">
        <v>1133</v>
      </c>
    </row>
    <row r="69" spans="1:16" s="17" customFormat="1" x14ac:dyDescent="0.25">
      <c r="A69" s="18" t="s">
        <v>324</v>
      </c>
      <c r="B69" s="18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66"/>
    </row>
    <row r="70" spans="1:16" s="24" customFormat="1" x14ac:dyDescent="0.25">
      <c r="A70" s="4" t="s">
        <v>326</v>
      </c>
      <c r="B70" s="4" t="s">
        <v>953</v>
      </c>
      <c r="C70" s="5">
        <v>43220</v>
      </c>
      <c r="D70" s="6" t="s">
        <v>14</v>
      </c>
      <c r="E70" s="6" t="s">
        <v>385</v>
      </c>
      <c r="F70" s="7" t="s">
        <v>444</v>
      </c>
      <c r="G70" s="6" t="s">
        <v>509</v>
      </c>
      <c r="H70" s="6" t="s">
        <v>15</v>
      </c>
      <c r="I70" s="14" t="s">
        <v>1132</v>
      </c>
      <c r="J70" s="59"/>
      <c r="K70" s="9"/>
      <c r="L70" s="9"/>
      <c r="M70" s="9"/>
      <c r="N70" s="9"/>
      <c r="O70" s="61" t="s">
        <v>17</v>
      </c>
      <c r="P70" s="6" t="s">
        <v>1133</v>
      </c>
    </row>
    <row r="71" spans="1:16" s="24" customFormat="1" x14ac:dyDescent="0.25">
      <c r="A71" s="4" t="s">
        <v>327</v>
      </c>
      <c r="B71" s="4" t="s">
        <v>954</v>
      </c>
      <c r="C71" s="5">
        <v>43222</v>
      </c>
      <c r="D71" s="6" t="s">
        <v>18</v>
      </c>
      <c r="E71" s="6" t="s">
        <v>386</v>
      </c>
      <c r="F71" s="7" t="s">
        <v>445</v>
      </c>
      <c r="G71" s="8" t="s">
        <v>510</v>
      </c>
      <c r="H71" s="6" t="s">
        <v>20</v>
      </c>
      <c r="I71" s="6" t="s">
        <v>16</v>
      </c>
      <c r="J71" s="59">
        <v>601.6</v>
      </c>
      <c r="K71" s="9"/>
      <c r="L71" s="9"/>
      <c r="M71" s="9"/>
      <c r="N71" s="9"/>
      <c r="O71" s="61" t="s">
        <v>17</v>
      </c>
      <c r="P71" s="6" t="s">
        <v>1133</v>
      </c>
    </row>
    <row r="72" spans="1:16" s="24" customFormat="1" x14ac:dyDescent="0.25">
      <c r="A72" s="4" t="s">
        <v>328</v>
      </c>
      <c r="B72" s="4" t="s">
        <v>955</v>
      </c>
      <c r="C72" s="5">
        <v>43222</v>
      </c>
      <c r="D72" s="6" t="s">
        <v>25</v>
      </c>
      <c r="E72" s="6" t="s">
        <v>387</v>
      </c>
      <c r="F72" s="7" t="s">
        <v>446</v>
      </c>
      <c r="G72" s="8" t="s">
        <v>511</v>
      </c>
      <c r="H72" s="6" t="s">
        <v>20</v>
      </c>
      <c r="I72" s="14" t="s">
        <v>22</v>
      </c>
      <c r="J72" s="59">
        <f>1101.4+30</f>
        <v>1131.4000000000001</v>
      </c>
      <c r="K72" s="9"/>
      <c r="L72" s="9"/>
      <c r="M72" s="9"/>
      <c r="N72" s="9"/>
      <c r="O72" s="61" t="s">
        <v>17</v>
      </c>
      <c r="P72" s="6" t="s">
        <v>1133</v>
      </c>
    </row>
    <row r="73" spans="1:16" s="24" customFormat="1" x14ac:dyDescent="0.25">
      <c r="A73" s="4" t="s">
        <v>329</v>
      </c>
      <c r="B73" s="4" t="s">
        <v>956</v>
      </c>
      <c r="C73" s="5">
        <v>43222</v>
      </c>
      <c r="D73" s="6" t="s">
        <v>25</v>
      </c>
      <c r="E73" s="6" t="s">
        <v>388</v>
      </c>
      <c r="F73" s="7" t="s">
        <v>447</v>
      </c>
      <c r="G73" s="8" t="s">
        <v>512</v>
      </c>
      <c r="H73" s="6" t="s">
        <v>19</v>
      </c>
      <c r="I73" s="14" t="s">
        <v>1132</v>
      </c>
      <c r="J73" s="59">
        <v>471.9</v>
      </c>
      <c r="K73" s="9"/>
      <c r="L73" s="9"/>
      <c r="M73" s="9"/>
      <c r="N73" s="9"/>
      <c r="O73" s="61" t="s">
        <v>17</v>
      </c>
      <c r="P73" s="6" t="s">
        <v>1133</v>
      </c>
    </row>
    <row r="74" spans="1:16" s="24" customFormat="1" x14ac:dyDescent="0.25">
      <c r="A74" s="4" t="s">
        <v>329</v>
      </c>
      <c r="B74" s="4" t="s">
        <v>957</v>
      </c>
      <c r="C74" s="5">
        <v>43222</v>
      </c>
      <c r="D74" s="6" t="s">
        <v>25</v>
      </c>
      <c r="E74" s="6" t="s">
        <v>388</v>
      </c>
      <c r="F74" s="7" t="s">
        <v>447</v>
      </c>
      <c r="G74" s="8" t="s">
        <v>513</v>
      </c>
      <c r="H74" s="6" t="s">
        <v>19</v>
      </c>
      <c r="I74" s="14" t="s">
        <v>1132</v>
      </c>
      <c r="J74" s="59">
        <v>235</v>
      </c>
      <c r="K74" s="9"/>
      <c r="L74" s="9"/>
      <c r="M74" s="9"/>
      <c r="N74" s="9"/>
      <c r="O74" s="61" t="s">
        <v>17</v>
      </c>
      <c r="P74" s="6" t="s">
        <v>1133</v>
      </c>
    </row>
    <row r="75" spans="1:16" s="24" customFormat="1" x14ac:dyDescent="0.25">
      <c r="A75" s="4" t="s">
        <v>330</v>
      </c>
      <c r="B75" s="4" t="s">
        <v>958</v>
      </c>
      <c r="C75" s="5">
        <v>43223</v>
      </c>
      <c r="D75" s="6" t="s">
        <v>25</v>
      </c>
      <c r="E75" s="6" t="s">
        <v>389</v>
      </c>
      <c r="F75" s="7" t="s">
        <v>448</v>
      </c>
      <c r="G75" s="8" t="s">
        <v>514</v>
      </c>
      <c r="H75" s="6" t="s">
        <v>20</v>
      </c>
      <c r="I75" s="14" t="s">
        <v>1132</v>
      </c>
      <c r="J75" s="59">
        <v>379.5</v>
      </c>
      <c r="K75" s="9"/>
      <c r="L75" s="9"/>
      <c r="M75" s="9"/>
      <c r="N75" s="9"/>
      <c r="O75" s="61" t="s">
        <v>17</v>
      </c>
      <c r="P75" s="6" t="s">
        <v>1133</v>
      </c>
    </row>
    <row r="76" spans="1:16" s="24" customFormat="1" x14ac:dyDescent="0.25">
      <c r="A76" s="4" t="s">
        <v>330</v>
      </c>
      <c r="B76" s="4" t="s">
        <v>959</v>
      </c>
      <c r="C76" s="5">
        <v>43223</v>
      </c>
      <c r="D76" s="6" t="s">
        <v>25</v>
      </c>
      <c r="E76" s="6" t="s">
        <v>389</v>
      </c>
      <c r="F76" s="7" t="s">
        <v>448</v>
      </c>
      <c r="G76" s="8" t="s">
        <v>515</v>
      </c>
      <c r="H76" s="6" t="s">
        <v>19</v>
      </c>
      <c r="I76" s="14" t="s">
        <v>1132</v>
      </c>
      <c r="J76" s="59">
        <v>224</v>
      </c>
      <c r="K76" s="9"/>
      <c r="L76" s="9"/>
      <c r="M76" s="9"/>
      <c r="N76" s="9"/>
      <c r="O76" s="61" t="s">
        <v>17</v>
      </c>
      <c r="P76" s="6" t="s">
        <v>1133</v>
      </c>
    </row>
    <row r="77" spans="1:16" s="24" customFormat="1" x14ac:dyDescent="0.25">
      <c r="A77" s="4" t="s">
        <v>331</v>
      </c>
      <c r="B77" s="4" t="s">
        <v>960</v>
      </c>
      <c r="C77" s="5">
        <v>43224</v>
      </c>
      <c r="D77" s="6" t="s">
        <v>25</v>
      </c>
      <c r="E77" s="6" t="s">
        <v>390</v>
      </c>
      <c r="F77" s="7" t="s">
        <v>449</v>
      </c>
      <c r="G77" s="8" t="s">
        <v>516</v>
      </c>
      <c r="H77" s="6" t="s">
        <v>20</v>
      </c>
      <c r="I77" s="14" t="s">
        <v>1132</v>
      </c>
      <c r="J77" s="59">
        <v>396.3</v>
      </c>
      <c r="K77" s="9"/>
      <c r="L77" s="9"/>
      <c r="M77" s="9"/>
      <c r="N77" s="9"/>
      <c r="O77" s="61" t="s">
        <v>17</v>
      </c>
      <c r="P77" s="6" t="s">
        <v>1133</v>
      </c>
    </row>
    <row r="78" spans="1:16" s="24" customFormat="1" x14ac:dyDescent="0.25">
      <c r="A78" s="4" t="s">
        <v>332</v>
      </c>
      <c r="B78" s="4" t="s">
        <v>961</v>
      </c>
      <c r="C78" s="5">
        <v>43225</v>
      </c>
      <c r="D78" s="6" t="s">
        <v>14</v>
      </c>
      <c r="E78" s="6" t="s">
        <v>391</v>
      </c>
      <c r="F78" s="7" t="s">
        <v>450</v>
      </c>
      <c r="G78" s="8" t="s">
        <v>517</v>
      </c>
      <c r="H78" s="6" t="s">
        <v>15</v>
      </c>
      <c r="I78" s="14" t="s">
        <v>22</v>
      </c>
      <c r="J78" s="59">
        <f>4162.7+4074.7</f>
        <v>8237.4</v>
      </c>
      <c r="K78" s="9"/>
      <c r="L78" s="9"/>
      <c r="M78" s="9"/>
      <c r="N78" s="9"/>
      <c r="O78" s="61" t="s">
        <v>17</v>
      </c>
      <c r="P78" s="6" t="s">
        <v>1133</v>
      </c>
    </row>
    <row r="79" spans="1:16" s="24" customFormat="1" x14ac:dyDescent="0.25">
      <c r="A79" s="4" t="s">
        <v>333</v>
      </c>
      <c r="B79" s="4" t="s">
        <v>962</v>
      </c>
      <c r="C79" s="5">
        <v>43225</v>
      </c>
      <c r="D79" s="6" t="s">
        <v>504</v>
      </c>
      <c r="E79" s="6" t="s">
        <v>392</v>
      </c>
      <c r="F79" s="7" t="s">
        <v>451</v>
      </c>
      <c r="G79" s="8" t="s">
        <v>518</v>
      </c>
      <c r="H79" s="6" t="s">
        <v>19</v>
      </c>
      <c r="I79" s="14" t="s">
        <v>1132</v>
      </c>
      <c r="J79" s="59">
        <v>141.80000000000001</v>
      </c>
      <c r="K79" s="9"/>
      <c r="L79" s="9"/>
      <c r="M79" s="9"/>
      <c r="N79" s="9"/>
      <c r="O79" s="61" t="s">
        <v>17</v>
      </c>
      <c r="P79" s="6" t="s">
        <v>1133</v>
      </c>
    </row>
    <row r="80" spans="1:16" s="24" customFormat="1" x14ac:dyDescent="0.25">
      <c r="A80" s="4" t="s">
        <v>333</v>
      </c>
      <c r="B80" s="4" t="s">
        <v>963</v>
      </c>
      <c r="C80" s="5">
        <v>43225</v>
      </c>
      <c r="D80" s="6" t="s">
        <v>504</v>
      </c>
      <c r="E80" s="6" t="s">
        <v>392</v>
      </c>
      <c r="F80" s="7" t="s">
        <v>451</v>
      </c>
      <c r="G80" s="8" t="s">
        <v>519</v>
      </c>
      <c r="H80" s="6" t="s">
        <v>19</v>
      </c>
      <c r="I80" s="14" t="s">
        <v>1132</v>
      </c>
      <c r="J80" s="59">
        <v>211.8</v>
      </c>
      <c r="K80" s="9"/>
      <c r="L80" s="9"/>
      <c r="M80" s="9"/>
      <c r="N80" s="9"/>
      <c r="O80" s="61" t="s">
        <v>17</v>
      </c>
      <c r="P80" s="6" t="s">
        <v>1133</v>
      </c>
    </row>
    <row r="81" spans="1:16" s="24" customFormat="1" x14ac:dyDescent="0.25">
      <c r="A81" s="4" t="s">
        <v>333</v>
      </c>
      <c r="B81" s="4" t="s">
        <v>963</v>
      </c>
      <c r="C81" s="5">
        <v>43225</v>
      </c>
      <c r="D81" s="6" t="s">
        <v>504</v>
      </c>
      <c r="E81" s="6" t="s">
        <v>392</v>
      </c>
      <c r="F81" s="7" t="s">
        <v>451</v>
      </c>
      <c r="G81" s="8" t="s">
        <v>520</v>
      </c>
      <c r="H81" s="6" t="s">
        <v>19</v>
      </c>
      <c r="I81" s="14" t="s">
        <v>1132</v>
      </c>
      <c r="J81" s="59">
        <v>250</v>
      </c>
      <c r="K81" s="9"/>
      <c r="L81" s="9"/>
      <c r="M81" s="9"/>
      <c r="N81" s="9"/>
      <c r="O81" s="61" t="s">
        <v>17</v>
      </c>
      <c r="P81" s="6" t="s">
        <v>1133</v>
      </c>
    </row>
    <row r="82" spans="1:16" s="24" customFormat="1" x14ac:dyDescent="0.25">
      <c r="A82" s="4" t="s">
        <v>333</v>
      </c>
      <c r="B82" s="4" t="s">
        <v>964</v>
      </c>
      <c r="C82" s="5">
        <v>43225</v>
      </c>
      <c r="D82" s="6" t="s">
        <v>504</v>
      </c>
      <c r="E82" s="6" t="s">
        <v>392</v>
      </c>
      <c r="F82" s="7" t="s">
        <v>451</v>
      </c>
      <c r="G82" s="8" t="s">
        <v>521</v>
      </c>
      <c r="H82" s="6" t="s">
        <v>19</v>
      </c>
      <c r="I82" s="14" t="s">
        <v>1132</v>
      </c>
      <c r="J82" s="59">
        <v>205.6</v>
      </c>
      <c r="K82" s="9"/>
      <c r="L82" s="9"/>
      <c r="M82" s="9"/>
      <c r="N82" s="9"/>
      <c r="O82" s="61" t="s">
        <v>17</v>
      </c>
      <c r="P82" s="6" t="s">
        <v>1133</v>
      </c>
    </row>
    <row r="83" spans="1:16" s="24" customFormat="1" x14ac:dyDescent="0.25">
      <c r="A83" s="4" t="s">
        <v>333</v>
      </c>
      <c r="B83" s="4" t="s">
        <v>965</v>
      </c>
      <c r="C83" s="5">
        <v>43225</v>
      </c>
      <c r="D83" s="6" t="s">
        <v>504</v>
      </c>
      <c r="E83" s="6" t="s">
        <v>392</v>
      </c>
      <c r="F83" s="7" t="s">
        <v>451</v>
      </c>
      <c r="G83" s="8" t="s">
        <v>522</v>
      </c>
      <c r="H83" s="6" t="s">
        <v>20</v>
      </c>
      <c r="I83" s="14" t="s">
        <v>1132</v>
      </c>
      <c r="J83" s="59">
        <v>372.6</v>
      </c>
      <c r="K83" s="9"/>
      <c r="L83" s="9"/>
      <c r="M83" s="9"/>
      <c r="N83" s="9"/>
      <c r="O83" s="61" t="s">
        <v>17</v>
      </c>
      <c r="P83" s="6" t="s">
        <v>1133</v>
      </c>
    </row>
    <row r="84" spans="1:16" s="24" customFormat="1" x14ac:dyDescent="0.25">
      <c r="A84" s="4" t="s">
        <v>334</v>
      </c>
      <c r="B84" s="4" t="s">
        <v>966</v>
      </c>
      <c r="C84" s="5">
        <v>43225</v>
      </c>
      <c r="D84" s="6" t="s">
        <v>14</v>
      </c>
      <c r="E84" s="6" t="s">
        <v>393</v>
      </c>
      <c r="F84" s="7" t="s">
        <v>452</v>
      </c>
      <c r="G84" s="8" t="s">
        <v>523</v>
      </c>
      <c r="H84" s="6" t="s">
        <v>15</v>
      </c>
      <c r="I84" s="6" t="s">
        <v>26</v>
      </c>
      <c r="J84" s="59">
        <v>248.7</v>
      </c>
      <c r="K84" s="9"/>
      <c r="L84" s="9"/>
      <c r="M84" s="9"/>
      <c r="N84" s="9"/>
      <c r="O84" s="61" t="s">
        <v>17</v>
      </c>
      <c r="P84" s="6" t="s">
        <v>1133</v>
      </c>
    </row>
    <row r="85" spans="1:16" s="24" customFormat="1" x14ac:dyDescent="0.25">
      <c r="A85" s="4" t="s">
        <v>335</v>
      </c>
      <c r="B85" s="4" t="s">
        <v>967</v>
      </c>
      <c r="C85" s="5">
        <v>43225</v>
      </c>
      <c r="D85" s="6" t="s">
        <v>18</v>
      </c>
      <c r="E85" s="6" t="s">
        <v>394</v>
      </c>
      <c r="F85" s="7" t="s">
        <v>453</v>
      </c>
      <c r="G85" s="8" t="s">
        <v>524</v>
      </c>
      <c r="H85" s="6" t="s">
        <v>20</v>
      </c>
      <c r="I85" s="14" t="s">
        <v>1132</v>
      </c>
      <c r="J85" s="59">
        <v>246.7</v>
      </c>
      <c r="K85" s="9"/>
      <c r="L85" s="9"/>
      <c r="M85" s="9"/>
      <c r="N85" s="9"/>
      <c r="O85" s="61" t="s">
        <v>17</v>
      </c>
      <c r="P85" s="6" t="s">
        <v>1133</v>
      </c>
    </row>
    <row r="86" spans="1:16" s="24" customFormat="1" x14ac:dyDescent="0.25">
      <c r="A86" s="4" t="s">
        <v>336</v>
      </c>
      <c r="B86" s="4" t="s">
        <v>968</v>
      </c>
      <c r="C86" s="5">
        <v>43227</v>
      </c>
      <c r="D86" s="6" t="s">
        <v>25</v>
      </c>
      <c r="E86" s="6" t="s">
        <v>395</v>
      </c>
      <c r="F86" s="7" t="s">
        <v>454</v>
      </c>
      <c r="G86" s="8" t="s">
        <v>525</v>
      </c>
      <c r="H86" s="6" t="s">
        <v>19</v>
      </c>
      <c r="I86" s="6" t="s">
        <v>16</v>
      </c>
      <c r="J86" s="59">
        <v>703.2</v>
      </c>
      <c r="K86" s="9"/>
      <c r="L86" s="9"/>
      <c r="M86" s="9"/>
      <c r="N86" s="9"/>
      <c r="O86" s="61" t="s">
        <v>17</v>
      </c>
      <c r="P86" s="6" t="s">
        <v>1133</v>
      </c>
    </row>
    <row r="87" spans="1:16" s="24" customFormat="1" x14ac:dyDescent="0.25">
      <c r="A87" s="4" t="s">
        <v>336</v>
      </c>
      <c r="B87" s="4" t="s">
        <v>969</v>
      </c>
      <c r="C87" s="5">
        <v>43227</v>
      </c>
      <c r="D87" s="6" t="s">
        <v>25</v>
      </c>
      <c r="E87" s="6" t="s">
        <v>395</v>
      </c>
      <c r="F87" s="7" t="s">
        <v>454</v>
      </c>
      <c r="G87" s="8" t="s">
        <v>526</v>
      </c>
      <c r="H87" s="6" t="s">
        <v>19</v>
      </c>
      <c r="I87" s="6" t="s">
        <v>16</v>
      </c>
      <c r="J87" s="59">
        <v>848.1</v>
      </c>
      <c r="K87" s="9"/>
      <c r="L87" s="9"/>
      <c r="M87" s="9"/>
      <c r="N87" s="9"/>
      <c r="O87" s="61" t="s">
        <v>17</v>
      </c>
      <c r="P87" s="6" t="s">
        <v>1133</v>
      </c>
    </row>
    <row r="88" spans="1:16" s="24" customFormat="1" x14ac:dyDescent="0.25">
      <c r="A88" s="4" t="s">
        <v>336</v>
      </c>
      <c r="B88" s="4" t="s">
        <v>970</v>
      </c>
      <c r="C88" s="5">
        <v>43227</v>
      </c>
      <c r="D88" s="6" t="s">
        <v>25</v>
      </c>
      <c r="E88" s="6" t="s">
        <v>395</v>
      </c>
      <c r="F88" s="7" t="s">
        <v>454</v>
      </c>
      <c r="G88" s="8" t="s">
        <v>527</v>
      </c>
      <c r="H88" s="6" t="s">
        <v>20</v>
      </c>
      <c r="I88" s="6" t="s">
        <v>16</v>
      </c>
      <c r="J88" s="59">
        <v>271.60000000000002</v>
      </c>
      <c r="K88" s="9"/>
      <c r="L88" s="9"/>
      <c r="M88" s="9"/>
      <c r="N88" s="9"/>
      <c r="O88" s="61" t="s">
        <v>17</v>
      </c>
      <c r="P88" s="6" t="s">
        <v>1133</v>
      </c>
    </row>
    <row r="89" spans="1:16" s="24" customFormat="1" x14ac:dyDescent="0.25">
      <c r="A89" s="4" t="s">
        <v>337</v>
      </c>
      <c r="B89" s="4" t="s">
        <v>971</v>
      </c>
      <c r="C89" s="5">
        <v>43227</v>
      </c>
      <c r="D89" s="6" t="s">
        <v>25</v>
      </c>
      <c r="E89" s="6" t="s">
        <v>396</v>
      </c>
      <c r="F89" s="7" t="s">
        <v>455</v>
      </c>
      <c r="G89" s="8" t="s">
        <v>528</v>
      </c>
      <c r="H89" s="6" t="s">
        <v>19</v>
      </c>
      <c r="I89" s="6" t="s">
        <v>505</v>
      </c>
      <c r="J89" s="59">
        <v>271.7</v>
      </c>
      <c r="K89" s="9"/>
      <c r="L89" s="9"/>
      <c r="M89" s="9"/>
      <c r="N89" s="9"/>
      <c r="O89" s="61" t="s">
        <v>17</v>
      </c>
      <c r="P89" s="6" t="s">
        <v>1133</v>
      </c>
    </row>
    <row r="90" spans="1:16" s="24" customFormat="1" x14ac:dyDescent="0.25">
      <c r="A90" s="4" t="s">
        <v>338</v>
      </c>
      <c r="B90" s="4" t="s">
        <v>972</v>
      </c>
      <c r="C90" s="5">
        <v>43227</v>
      </c>
      <c r="D90" s="6" t="s">
        <v>14</v>
      </c>
      <c r="E90" s="6" t="s">
        <v>397</v>
      </c>
      <c r="F90" s="7" t="s">
        <v>456</v>
      </c>
      <c r="G90" s="8" t="s">
        <v>529</v>
      </c>
      <c r="H90" s="6" t="s">
        <v>15</v>
      </c>
      <c r="I90" s="6" t="s">
        <v>506</v>
      </c>
      <c r="J90" s="59">
        <v>378.5</v>
      </c>
      <c r="K90" s="9"/>
      <c r="L90" s="9"/>
      <c r="M90" s="9"/>
      <c r="N90" s="9"/>
      <c r="O90" s="61" t="s">
        <v>17</v>
      </c>
      <c r="P90" s="6" t="s">
        <v>1133</v>
      </c>
    </row>
    <row r="91" spans="1:16" s="24" customFormat="1" x14ac:dyDescent="0.25">
      <c r="A91" s="4" t="s">
        <v>339</v>
      </c>
      <c r="B91" s="4" t="s">
        <v>973</v>
      </c>
      <c r="C91" s="5">
        <v>43227</v>
      </c>
      <c r="D91" s="6" t="s">
        <v>14</v>
      </c>
      <c r="E91" s="6" t="s">
        <v>398</v>
      </c>
      <c r="F91" s="7" t="s">
        <v>457</v>
      </c>
      <c r="G91" s="8" t="s">
        <v>530</v>
      </c>
      <c r="H91" s="6" t="s">
        <v>15</v>
      </c>
      <c r="I91" s="14" t="s">
        <v>1132</v>
      </c>
      <c r="J91" s="59">
        <v>225.5</v>
      </c>
      <c r="K91" s="9"/>
      <c r="L91" s="9"/>
      <c r="M91" s="9"/>
      <c r="N91" s="9"/>
      <c r="O91" s="61" t="s">
        <v>17</v>
      </c>
      <c r="P91" s="6" t="s">
        <v>1133</v>
      </c>
    </row>
    <row r="92" spans="1:16" s="24" customFormat="1" x14ac:dyDescent="0.25">
      <c r="A92" s="4" t="s">
        <v>340</v>
      </c>
      <c r="B92" s="4" t="s">
        <v>974</v>
      </c>
      <c r="C92" s="5">
        <v>43227</v>
      </c>
      <c r="D92" s="6" t="s">
        <v>18</v>
      </c>
      <c r="E92" s="6" t="s">
        <v>399</v>
      </c>
      <c r="F92" s="7" t="s">
        <v>458</v>
      </c>
      <c r="G92" s="8" t="s">
        <v>531</v>
      </c>
      <c r="H92" s="6" t="s">
        <v>20</v>
      </c>
      <c r="I92" s="14" t="s">
        <v>1132</v>
      </c>
      <c r="J92" s="59">
        <v>346.8</v>
      </c>
      <c r="K92" s="9"/>
      <c r="L92" s="9"/>
      <c r="M92" s="9"/>
      <c r="N92" s="9"/>
      <c r="O92" s="61" t="s">
        <v>17</v>
      </c>
      <c r="P92" s="6" t="s">
        <v>1133</v>
      </c>
    </row>
    <row r="93" spans="1:16" s="24" customFormat="1" ht="12.75" x14ac:dyDescent="0.2">
      <c r="A93" s="4" t="s">
        <v>341</v>
      </c>
      <c r="B93" s="4" t="s">
        <v>975</v>
      </c>
      <c r="C93" s="5">
        <v>43199</v>
      </c>
      <c r="D93" s="6" t="s">
        <v>18</v>
      </c>
      <c r="E93" s="6" t="s">
        <v>400</v>
      </c>
      <c r="F93" s="7" t="s">
        <v>459</v>
      </c>
      <c r="G93" s="8" t="s">
        <v>532</v>
      </c>
      <c r="H93" s="6" t="s">
        <v>19</v>
      </c>
      <c r="I93" s="6" t="s">
        <v>1132</v>
      </c>
      <c r="J93" s="9"/>
      <c r="K93" s="9"/>
      <c r="L93" s="9"/>
      <c r="M93" s="9"/>
      <c r="N93" s="9"/>
      <c r="O93" s="61" t="s">
        <v>17</v>
      </c>
      <c r="P93" s="6" t="s">
        <v>1133</v>
      </c>
    </row>
    <row r="94" spans="1:16" s="24" customFormat="1" x14ac:dyDescent="0.25">
      <c r="A94" s="4" t="s">
        <v>342</v>
      </c>
      <c r="B94" s="4" t="s">
        <v>976</v>
      </c>
      <c r="C94" s="5">
        <v>43229</v>
      </c>
      <c r="D94" s="6" t="s">
        <v>25</v>
      </c>
      <c r="E94" s="6" t="s">
        <v>401</v>
      </c>
      <c r="F94" s="7" t="s">
        <v>460</v>
      </c>
      <c r="G94" s="8" t="s">
        <v>533</v>
      </c>
      <c r="H94" s="6" t="s">
        <v>19</v>
      </c>
      <c r="I94" s="14" t="s">
        <v>1132</v>
      </c>
      <c r="J94" s="59">
        <f>3752+4123</f>
        <v>7875</v>
      </c>
      <c r="K94" s="9"/>
      <c r="L94" s="9"/>
      <c r="M94" s="9"/>
      <c r="N94" s="9"/>
      <c r="O94" s="61" t="s">
        <v>17</v>
      </c>
      <c r="P94" s="6" t="s">
        <v>1133</v>
      </c>
    </row>
    <row r="95" spans="1:16" s="24" customFormat="1" x14ac:dyDescent="0.25">
      <c r="A95" s="4" t="s">
        <v>342</v>
      </c>
      <c r="B95" s="4" t="s">
        <v>977</v>
      </c>
      <c r="C95" s="5">
        <v>43229</v>
      </c>
      <c r="D95" s="6" t="s">
        <v>25</v>
      </c>
      <c r="E95" s="6" t="s">
        <v>401</v>
      </c>
      <c r="F95" s="7" t="s">
        <v>460</v>
      </c>
      <c r="G95" s="8" t="s">
        <v>534</v>
      </c>
      <c r="H95" s="6" t="s">
        <v>19</v>
      </c>
      <c r="I95" s="14" t="s">
        <v>1132</v>
      </c>
      <c r="J95" s="59">
        <v>187.5</v>
      </c>
      <c r="K95" s="9"/>
      <c r="L95" s="9"/>
      <c r="M95" s="9"/>
      <c r="N95" s="9"/>
      <c r="O95" s="61" t="s">
        <v>17</v>
      </c>
      <c r="P95" s="6" t="s">
        <v>1133</v>
      </c>
    </row>
    <row r="96" spans="1:16" s="24" customFormat="1" x14ac:dyDescent="0.25">
      <c r="A96" s="4" t="s">
        <v>343</v>
      </c>
      <c r="B96" s="4" t="s">
        <v>978</v>
      </c>
      <c r="C96" s="5">
        <v>43229</v>
      </c>
      <c r="D96" s="6" t="s">
        <v>25</v>
      </c>
      <c r="E96" s="6" t="s">
        <v>402</v>
      </c>
      <c r="F96" s="7" t="s">
        <v>461</v>
      </c>
      <c r="G96" s="8" t="s">
        <v>535</v>
      </c>
      <c r="H96" s="6" t="s">
        <v>20</v>
      </c>
      <c r="I96" s="6" t="s">
        <v>507</v>
      </c>
      <c r="J96" s="59">
        <v>709.9</v>
      </c>
      <c r="K96" s="9"/>
      <c r="L96" s="9"/>
      <c r="M96" s="9"/>
      <c r="N96" s="9"/>
      <c r="O96" s="61" t="s">
        <v>17</v>
      </c>
      <c r="P96" s="6" t="s">
        <v>1133</v>
      </c>
    </row>
    <row r="97" spans="1:16" s="24" customFormat="1" x14ac:dyDescent="0.25">
      <c r="A97" s="4" t="s">
        <v>343</v>
      </c>
      <c r="B97" s="4" t="s">
        <v>979</v>
      </c>
      <c r="C97" s="5">
        <v>43229</v>
      </c>
      <c r="D97" s="6" t="s">
        <v>25</v>
      </c>
      <c r="E97" s="6" t="s">
        <v>402</v>
      </c>
      <c r="F97" s="7" t="s">
        <v>461</v>
      </c>
      <c r="G97" s="8" t="s">
        <v>536</v>
      </c>
      <c r="H97" s="6" t="s">
        <v>19</v>
      </c>
      <c r="I97" s="6" t="s">
        <v>507</v>
      </c>
      <c r="J97" s="59">
        <f>2135+7267+200</f>
        <v>9602</v>
      </c>
      <c r="K97" s="9"/>
      <c r="L97" s="9"/>
      <c r="M97" s="9"/>
      <c r="N97" s="9"/>
      <c r="O97" s="61" t="s">
        <v>17</v>
      </c>
      <c r="P97" s="6" t="s">
        <v>1133</v>
      </c>
    </row>
    <row r="98" spans="1:16" s="24" customFormat="1" x14ac:dyDescent="0.25">
      <c r="A98" s="4" t="s">
        <v>344</v>
      </c>
      <c r="B98" s="4" t="s">
        <v>980</v>
      </c>
      <c r="C98" s="5">
        <v>43229</v>
      </c>
      <c r="D98" s="6" t="s">
        <v>25</v>
      </c>
      <c r="E98" s="6" t="s">
        <v>403</v>
      </c>
      <c r="F98" s="7" t="s">
        <v>462</v>
      </c>
      <c r="G98" s="8" t="s">
        <v>537</v>
      </c>
      <c r="H98" s="6" t="s">
        <v>19</v>
      </c>
      <c r="I98" s="14" t="s">
        <v>22</v>
      </c>
      <c r="J98" s="59">
        <v>711.3</v>
      </c>
      <c r="K98" s="9"/>
      <c r="L98" s="9"/>
      <c r="M98" s="9"/>
      <c r="N98" s="9"/>
      <c r="O98" s="61" t="s">
        <v>17</v>
      </c>
      <c r="P98" s="6" t="s">
        <v>1133</v>
      </c>
    </row>
    <row r="99" spans="1:16" s="24" customFormat="1" x14ac:dyDescent="0.25">
      <c r="A99" s="4" t="s">
        <v>344</v>
      </c>
      <c r="B99" s="4" t="s">
        <v>981</v>
      </c>
      <c r="C99" s="5">
        <v>43229</v>
      </c>
      <c r="D99" s="6" t="s">
        <v>25</v>
      </c>
      <c r="E99" s="6" t="s">
        <v>403</v>
      </c>
      <c r="F99" s="7" t="s">
        <v>462</v>
      </c>
      <c r="G99" s="8" t="s">
        <v>538</v>
      </c>
      <c r="H99" s="6" t="s">
        <v>19</v>
      </c>
      <c r="I99" s="14" t="s">
        <v>22</v>
      </c>
      <c r="J99" s="59">
        <v>288.10000000000002</v>
      </c>
      <c r="K99" s="9"/>
      <c r="L99" s="9"/>
      <c r="M99" s="9"/>
      <c r="N99" s="9"/>
      <c r="O99" s="61" t="s">
        <v>17</v>
      </c>
      <c r="P99" s="6" t="s">
        <v>1133</v>
      </c>
    </row>
    <row r="100" spans="1:16" s="24" customFormat="1" x14ac:dyDescent="0.25">
      <c r="A100" s="4" t="s">
        <v>345</v>
      </c>
      <c r="B100" s="4" t="s">
        <v>982</v>
      </c>
      <c r="C100" s="5">
        <v>43230</v>
      </c>
      <c r="D100" s="6" t="s">
        <v>25</v>
      </c>
      <c r="E100" s="6" t="s">
        <v>404</v>
      </c>
      <c r="F100" s="7" t="s">
        <v>463</v>
      </c>
      <c r="G100" s="8" t="s">
        <v>539</v>
      </c>
      <c r="H100" s="6" t="s">
        <v>20</v>
      </c>
      <c r="I100" s="6" t="s">
        <v>16</v>
      </c>
      <c r="J100" s="59">
        <v>150</v>
      </c>
      <c r="K100" s="9"/>
      <c r="L100" s="9"/>
      <c r="M100" s="9"/>
      <c r="N100" s="9"/>
      <c r="O100" s="61" t="s">
        <v>17</v>
      </c>
      <c r="P100" s="6" t="s">
        <v>1133</v>
      </c>
    </row>
    <row r="101" spans="1:16" s="24" customFormat="1" x14ac:dyDescent="0.25">
      <c r="A101" s="4" t="s">
        <v>345</v>
      </c>
      <c r="B101" s="4" t="s">
        <v>983</v>
      </c>
      <c r="C101" s="5">
        <v>43230</v>
      </c>
      <c r="D101" s="6" t="s">
        <v>25</v>
      </c>
      <c r="E101" s="6" t="s">
        <v>404</v>
      </c>
      <c r="F101" s="7" t="s">
        <v>463</v>
      </c>
      <c r="G101" s="6" t="s">
        <v>540</v>
      </c>
      <c r="H101" s="6" t="s">
        <v>19</v>
      </c>
      <c r="I101" s="6" t="s">
        <v>16</v>
      </c>
      <c r="J101" s="59">
        <v>167.5</v>
      </c>
      <c r="K101" s="9"/>
      <c r="L101" s="9"/>
      <c r="M101" s="9"/>
      <c r="N101" s="9"/>
      <c r="O101" s="61" t="s">
        <v>17</v>
      </c>
      <c r="P101" s="6" t="s">
        <v>1133</v>
      </c>
    </row>
    <row r="102" spans="1:16" s="24" customFormat="1" x14ac:dyDescent="0.25">
      <c r="A102" s="4" t="s">
        <v>346</v>
      </c>
      <c r="B102" s="4" t="s">
        <v>984</v>
      </c>
      <c r="C102" s="5">
        <v>43230</v>
      </c>
      <c r="D102" s="6" t="s">
        <v>25</v>
      </c>
      <c r="E102" s="6" t="s">
        <v>405</v>
      </c>
      <c r="F102" s="7" t="s">
        <v>464</v>
      </c>
      <c r="G102" s="8" t="s">
        <v>541</v>
      </c>
      <c r="H102" s="6" t="s">
        <v>20</v>
      </c>
      <c r="I102" s="14" t="s">
        <v>1132</v>
      </c>
      <c r="J102" s="59">
        <f>2705+9526</f>
        <v>12231</v>
      </c>
      <c r="K102" s="9"/>
      <c r="L102" s="9"/>
      <c r="M102" s="9"/>
      <c r="N102" s="9"/>
      <c r="O102" s="61" t="s">
        <v>17</v>
      </c>
      <c r="P102" s="6" t="s">
        <v>1133</v>
      </c>
    </row>
    <row r="103" spans="1:16" s="24" customFormat="1" x14ac:dyDescent="0.25">
      <c r="A103" s="4" t="s">
        <v>347</v>
      </c>
      <c r="B103" s="4" t="s">
        <v>985</v>
      </c>
      <c r="C103" s="5">
        <v>43230</v>
      </c>
      <c r="D103" s="6" t="s">
        <v>18</v>
      </c>
      <c r="E103" s="6" t="s">
        <v>406</v>
      </c>
      <c r="F103" s="7" t="s">
        <v>465</v>
      </c>
      <c r="G103" s="6" t="s">
        <v>542</v>
      </c>
      <c r="H103" s="6" t="s">
        <v>19</v>
      </c>
      <c r="I103" s="14" t="s">
        <v>1132</v>
      </c>
      <c r="J103" s="59">
        <v>193</v>
      </c>
      <c r="K103" s="9"/>
      <c r="L103" s="9"/>
      <c r="M103" s="9"/>
      <c r="N103" s="9"/>
      <c r="O103" s="61" t="s">
        <v>17</v>
      </c>
      <c r="P103" s="6" t="s">
        <v>1133</v>
      </c>
    </row>
    <row r="104" spans="1:16" s="24" customFormat="1" x14ac:dyDescent="0.25">
      <c r="A104" s="4" t="s">
        <v>348</v>
      </c>
      <c r="B104" s="4" t="s">
        <v>986</v>
      </c>
      <c r="C104" s="5">
        <v>43230</v>
      </c>
      <c r="D104" s="6" t="s">
        <v>25</v>
      </c>
      <c r="E104" s="6" t="s">
        <v>407</v>
      </c>
      <c r="F104" s="7" t="s">
        <v>466</v>
      </c>
      <c r="G104" s="6" t="s">
        <v>543</v>
      </c>
      <c r="H104" s="6" t="s">
        <v>19</v>
      </c>
      <c r="I104" s="14" t="s">
        <v>1132</v>
      </c>
      <c r="J104" s="59">
        <v>358.5</v>
      </c>
      <c r="K104" s="9"/>
      <c r="L104" s="9"/>
      <c r="M104" s="9"/>
      <c r="N104" s="9"/>
      <c r="O104" s="61" t="s">
        <v>17</v>
      </c>
      <c r="P104" s="6" t="s">
        <v>1133</v>
      </c>
    </row>
    <row r="105" spans="1:16" s="24" customFormat="1" x14ac:dyDescent="0.25">
      <c r="A105" s="4" t="s">
        <v>348</v>
      </c>
      <c r="B105" s="4" t="s">
        <v>987</v>
      </c>
      <c r="C105" s="5">
        <v>43230</v>
      </c>
      <c r="D105" s="6" t="s">
        <v>25</v>
      </c>
      <c r="E105" s="6" t="s">
        <v>407</v>
      </c>
      <c r="F105" s="7" t="s">
        <v>466</v>
      </c>
      <c r="G105" s="6" t="s">
        <v>544</v>
      </c>
      <c r="H105" s="6" t="s">
        <v>19</v>
      </c>
      <c r="I105" s="14" t="s">
        <v>1132</v>
      </c>
      <c r="J105" s="59">
        <v>287.5</v>
      </c>
      <c r="K105" s="9"/>
      <c r="L105" s="9"/>
      <c r="M105" s="9"/>
      <c r="N105" s="9"/>
      <c r="O105" s="61" t="s">
        <v>17</v>
      </c>
      <c r="P105" s="6" t="s">
        <v>1133</v>
      </c>
    </row>
    <row r="106" spans="1:16" s="24" customFormat="1" x14ac:dyDescent="0.25">
      <c r="A106" s="4" t="s">
        <v>349</v>
      </c>
      <c r="B106" s="4" t="s">
        <v>988</v>
      </c>
      <c r="C106" s="5">
        <v>43231</v>
      </c>
      <c r="D106" s="6" t="s">
        <v>25</v>
      </c>
      <c r="E106" s="6" t="s">
        <v>408</v>
      </c>
      <c r="F106" s="7" t="s">
        <v>467</v>
      </c>
      <c r="G106" s="8" t="s">
        <v>545</v>
      </c>
      <c r="H106" s="6" t="s">
        <v>20</v>
      </c>
      <c r="I106" s="6" t="s">
        <v>21</v>
      </c>
      <c r="J106" s="59">
        <v>300</v>
      </c>
      <c r="K106" s="9"/>
      <c r="L106" s="9"/>
      <c r="M106" s="9"/>
      <c r="N106" s="9"/>
      <c r="O106" s="61" t="s">
        <v>17</v>
      </c>
      <c r="P106" s="6" t="s">
        <v>1133</v>
      </c>
    </row>
    <row r="107" spans="1:16" s="24" customFormat="1" x14ac:dyDescent="0.25">
      <c r="A107" s="4" t="s">
        <v>349</v>
      </c>
      <c r="B107" s="4" t="s">
        <v>989</v>
      </c>
      <c r="C107" s="5">
        <v>43231</v>
      </c>
      <c r="D107" s="6" t="s">
        <v>25</v>
      </c>
      <c r="E107" s="6" t="s">
        <v>408</v>
      </c>
      <c r="F107" s="7" t="s">
        <v>467</v>
      </c>
      <c r="G107" s="6" t="s">
        <v>546</v>
      </c>
      <c r="H107" s="6" t="s">
        <v>19</v>
      </c>
      <c r="I107" s="6" t="s">
        <v>21</v>
      </c>
      <c r="J107" s="59">
        <v>435.3</v>
      </c>
      <c r="K107" s="9"/>
      <c r="L107" s="9"/>
      <c r="M107" s="9"/>
      <c r="N107" s="9"/>
      <c r="O107" s="61" t="s">
        <v>17</v>
      </c>
      <c r="P107" s="6" t="s">
        <v>1133</v>
      </c>
    </row>
    <row r="108" spans="1:16" s="24" customFormat="1" x14ac:dyDescent="0.25">
      <c r="A108" s="4" t="s">
        <v>349</v>
      </c>
      <c r="B108" s="4" t="s">
        <v>990</v>
      </c>
      <c r="C108" s="5">
        <v>43231</v>
      </c>
      <c r="D108" s="6" t="s">
        <v>25</v>
      </c>
      <c r="E108" s="6" t="s">
        <v>408</v>
      </c>
      <c r="F108" s="7" t="s">
        <v>467</v>
      </c>
      <c r="G108" s="6" t="s">
        <v>547</v>
      </c>
      <c r="H108" s="6" t="s">
        <v>19</v>
      </c>
      <c r="I108" s="6" t="s">
        <v>21</v>
      </c>
      <c r="J108" s="59">
        <v>267</v>
      </c>
      <c r="K108" s="9"/>
      <c r="L108" s="9"/>
      <c r="M108" s="9"/>
      <c r="N108" s="9"/>
      <c r="O108" s="61" t="s">
        <v>17</v>
      </c>
      <c r="P108" s="6" t="s">
        <v>1133</v>
      </c>
    </row>
    <row r="109" spans="1:16" s="24" customFormat="1" x14ac:dyDescent="0.25">
      <c r="A109" s="4" t="s">
        <v>350</v>
      </c>
      <c r="B109" s="4" t="s">
        <v>991</v>
      </c>
      <c r="C109" s="5">
        <v>43232</v>
      </c>
      <c r="D109" s="6" t="s">
        <v>18</v>
      </c>
      <c r="E109" s="6" t="s">
        <v>409</v>
      </c>
      <c r="F109" s="7" t="s">
        <v>468</v>
      </c>
      <c r="G109" s="8" t="s">
        <v>548</v>
      </c>
      <c r="H109" s="6" t="s">
        <v>20</v>
      </c>
      <c r="I109" s="14" t="s">
        <v>1132</v>
      </c>
      <c r="J109" s="59">
        <v>193</v>
      </c>
      <c r="K109" s="9"/>
      <c r="L109" s="9"/>
      <c r="M109" s="9"/>
      <c r="N109" s="9"/>
      <c r="O109" s="61" t="s">
        <v>17</v>
      </c>
      <c r="P109" s="6" t="s">
        <v>1133</v>
      </c>
    </row>
    <row r="110" spans="1:16" s="24" customFormat="1" x14ac:dyDescent="0.25">
      <c r="A110" s="4" t="s">
        <v>351</v>
      </c>
      <c r="B110" s="4" t="s">
        <v>992</v>
      </c>
      <c r="C110" s="5">
        <v>43219</v>
      </c>
      <c r="D110" s="6" t="s">
        <v>24</v>
      </c>
      <c r="E110" s="6" t="s">
        <v>410</v>
      </c>
      <c r="F110" s="7" t="s">
        <v>469</v>
      </c>
      <c r="G110" s="8" t="s">
        <v>549</v>
      </c>
      <c r="H110" s="6" t="s">
        <v>20</v>
      </c>
      <c r="I110" s="6" t="s">
        <v>508</v>
      </c>
      <c r="J110" s="59"/>
      <c r="K110" s="9"/>
      <c r="L110" s="9"/>
      <c r="M110" s="9"/>
      <c r="N110" s="9"/>
      <c r="O110" s="61" t="s">
        <v>17</v>
      </c>
      <c r="P110" s="6" t="s">
        <v>1133</v>
      </c>
    </row>
    <row r="111" spans="1:16" s="24" customFormat="1" x14ac:dyDescent="0.25">
      <c r="A111" s="4" t="s">
        <v>352</v>
      </c>
      <c r="B111" s="4" t="s">
        <v>993</v>
      </c>
      <c r="C111" s="5">
        <v>43234</v>
      </c>
      <c r="D111" s="6" t="s">
        <v>25</v>
      </c>
      <c r="E111" s="6" t="s">
        <v>411</v>
      </c>
      <c r="F111" s="7" t="s">
        <v>470</v>
      </c>
      <c r="G111" s="8" t="s">
        <v>550</v>
      </c>
      <c r="H111" s="6" t="s">
        <v>20</v>
      </c>
      <c r="I111" s="14" t="s">
        <v>22</v>
      </c>
      <c r="J111" s="59">
        <v>271.7</v>
      </c>
      <c r="K111" s="9"/>
      <c r="L111" s="9"/>
      <c r="M111" s="9"/>
      <c r="N111" s="9"/>
      <c r="O111" s="61" t="s">
        <v>17</v>
      </c>
      <c r="P111" s="6" t="s">
        <v>1133</v>
      </c>
    </row>
    <row r="112" spans="1:16" s="24" customFormat="1" x14ac:dyDescent="0.25">
      <c r="A112" s="4" t="s">
        <v>352</v>
      </c>
      <c r="B112" s="4" t="s">
        <v>994</v>
      </c>
      <c r="C112" s="5">
        <v>43234</v>
      </c>
      <c r="D112" s="6" t="s">
        <v>25</v>
      </c>
      <c r="E112" s="6" t="s">
        <v>411</v>
      </c>
      <c r="F112" s="7" t="s">
        <v>470</v>
      </c>
      <c r="G112" s="8" t="s">
        <v>551</v>
      </c>
      <c r="H112" s="6" t="s">
        <v>19</v>
      </c>
      <c r="I112" s="14" t="s">
        <v>22</v>
      </c>
      <c r="J112" s="59">
        <v>285</v>
      </c>
      <c r="K112" s="9"/>
      <c r="L112" s="9"/>
      <c r="M112" s="9"/>
      <c r="N112" s="9"/>
      <c r="O112" s="61" t="s">
        <v>17</v>
      </c>
      <c r="P112" s="6" t="s">
        <v>1133</v>
      </c>
    </row>
    <row r="113" spans="1:16" s="24" customFormat="1" x14ac:dyDescent="0.25">
      <c r="A113" s="4" t="s">
        <v>352</v>
      </c>
      <c r="B113" s="4" t="s">
        <v>995</v>
      </c>
      <c r="C113" s="5">
        <v>43234</v>
      </c>
      <c r="D113" s="6" t="s">
        <v>25</v>
      </c>
      <c r="E113" s="6" t="s">
        <v>411</v>
      </c>
      <c r="F113" s="7" t="s">
        <v>470</v>
      </c>
      <c r="G113" s="6" t="s">
        <v>552</v>
      </c>
      <c r="H113" s="6" t="s">
        <v>19</v>
      </c>
      <c r="I113" s="14" t="s">
        <v>22</v>
      </c>
      <c r="J113" s="59">
        <v>378.4</v>
      </c>
      <c r="K113" s="9"/>
      <c r="L113" s="9"/>
      <c r="M113" s="9"/>
      <c r="N113" s="9"/>
      <c r="O113" s="61" t="s">
        <v>17</v>
      </c>
      <c r="P113" s="6" t="s">
        <v>1133</v>
      </c>
    </row>
    <row r="114" spans="1:16" s="24" customFormat="1" x14ac:dyDescent="0.25">
      <c r="A114" s="4" t="s">
        <v>353</v>
      </c>
      <c r="B114" s="4" t="s">
        <v>996</v>
      </c>
      <c r="C114" s="5">
        <v>43234</v>
      </c>
      <c r="D114" s="6" t="s">
        <v>14</v>
      </c>
      <c r="E114" s="6" t="s">
        <v>412</v>
      </c>
      <c r="F114" s="7" t="s">
        <v>471</v>
      </c>
      <c r="G114" s="6" t="s">
        <v>553</v>
      </c>
      <c r="H114" s="6" t="s">
        <v>15</v>
      </c>
      <c r="I114" s="14" t="s">
        <v>1132</v>
      </c>
      <c r="J114" s="59">
        <v>228</v>
      </c>
      <c r="K114" s="9"/>
      <c r="L114" s="9"/>
      <c r="M114" s="9"/>
      <c r="N114" s="9"/>
      <c r="O114" s="61" t="s">
        <v>17</v>
      </c>
      <c r="P114" s="6" t="s">
        <v>1133</v>
      </c>
    </row>
    <row r="115" spans="1:16" s="24" customFormat="1" x14ac:dyDescent="0.25">
      <c r="A115" s="4" t="s">
        <v>354</v>
      </c>
      <c r="B115" s="4" t="s">
        <v>997</v>
      </c>
      <c r="C115" s="5">
        <v>43235</v>
      </c>
      <c r="D115" s="6" t="s">
        <v>25</v>
      </c>
      <c r="E115" s="6" t="s">
        <v>413</v>
      </c>
      <c r="F115" s="7" t="s">
        <v>472</v>
      </c>
      <c r="G115" s="6" t="s">
        <v>554</v>
      </c>
      <c r="H115" s="6" t="s">
        <v>19</v>
      </c>
      <c r="I115" s="14" t="s">
        <v>22</v>
      </c>
      <c r="J115" s="59">
        <v>419.5</v>
      </c>
      <c r="K115" s="9"/>
      <c r="L115" s="9"/>
      <c r="M115" s="9"/>
      <c r="N115" s="9"/>
      <c r="O115" s="61" t="s">
        <v>17</v>
      </c>
      <c r="P115" s="6" t="s">
        <v>1133</v>
      </c>
    </row>
    <row r="116" spans="1:16" s="24" customFormat="1" x14ac:dyDescent="0.25">
      <c r="A116" s="4" t="s">
        <v>354</v>
      </c>
      <c r="B116" s="4" t="s">
        <v>998</v>
      </c>
      <c r="C116" s="5">
        <v>43235</v>
      </c>
      <c r="D116" s="6" t="s">
        <v>25</v>
      </c>
      <c r="E116" s="6" t="s">
        <v>413</v>
      </c>
      <c r="F116" s="7" t="s">
        <v>472</v>
      </c>
      <c r="G116" s="6" t="s">
        <v>555</v>
      </c>
      <c r="H116" s="6" t="s">
        <v>20</v>
      </c>
      <c r="I116" s="14" t="s">
        <v>22</v>
      </c>
      <c r="J116" s="59">
        <f>2057+10987</f>
        <v>13044</v>
      </c>
      <c r="K116" s="9"/>
      <c r="L116" s="9"/>
      <c r="M116" s="9"/>
      <c r="N116" s="9"/>
      <c r="O116" s="61" t="s">
        <v>17</v>
      </c>
      <c r="P116" s="6" t="s">
        <v>1133</v>
      </c>
    </row>
    <row r="117" spans="1:16" s="24" customFormat="1" x14ac:dyDescent="0.25">
      <c r="A117" s="4" t="s">
        <v>355</v>
      </c>
      <c r="B117" s="4" t="s">
        <v>999</v>
      </c>
      <c r="C117" s="5">
        <v>43235</v>
      </c>
      <c r="D117" s="6" t="s">
        <v>14</v>
      </c>
      <c r="E117" s="6" t="s">
        <v>414</v>
      </c>
      <c r="F117" s="7" t="s">
        <v>473</v>
      </c>
      <c r="G117" s="6" t="s">
        <v>556</v>
      </c>
      <c r="H117" s="6" t="s">
        <v>15</v>
      </c>
      <c r="I117" s="14" t="s">
        <v>1132</v>
      </c>
      <c r="J117" s="59">
        <v>438.4</v>
      </c>
      <c r="K117" s="9"/>
      <c r="L117" s="9"/>
      <c r="M117" s="9"/>
      <c r="N117" s="9"/>
      <c r="O117" s="61" t="s">
        <v>17</v>
      </c>
      <c r="P117" s="6" t="s">
        <v>1133</v>
      </c>
    </row>
    <row r="118" spans="1:16" s="24" customFormat="1" x14ac:dyDescent="0.25">
      <c r="A118" s="4" t="s">
        <v>356</v>
      </c>
      <c r="B118" s="4" t="s">
        <v>1000</v>
      </c>
      <c r="C118" s="5">
        <v>43235</v>
      </c>
      <c r="D118" s="6" t="s">
        <v>25</v>
      </c>
      <c r="E118" s="6" t="s">
        <v>415</v>
      </c>
      <c r="F118" s="7" t="s">
        <v>474</v>
      </c>
      <c r="G118" s="6" t="s">
        <v>557</v>
      </c>
      <c r="H118" s="6" t="s">
        <v>20</v>
      </c>
      <c r="I118" s="6" t="s">
        <v>505</v>
      </c>
      <c r="J118" s="59">
        <v>969.1</v>
      </c>
      <c r="K118" s="9"/>
      <c r="L118" s="9"/>
      <c r="M118" s="9"/>
      <c r="N118" s="9"/>
      <c r="O118" s="61" t="s">
        <v>17</v>
      </c>
      <c r="P118" s="6" t="s">
        <v>1133</v>
      </c>
    </row>
    <row r="119" spans="1:16" s="24" customFormat="1" x14ac:dyDescent="0.25">
      <c r="A119" s="4" t="s">
        <v>357</v>
      </c>
      <c r="B119" s="4" t="s">
        <v>1001</v>
      </c>
      <c r="C119" s="5">
        <v>43235</v>
      </c>
      <c r="D119" s="6" t="s">
        <v>25</v>
      </c>
      <c r="E119" s="6" t="s">
        <v>416</v>
      </c>
      <c r="F119" s="7" t="s">
        <v>475</v>
      </c>
      <c r="G119" s="6" t="s">
        <v>558</v>
      </c>
      <c r="H119" s="6" t="s">
        <v>20</v>
      </c>
      <c r="I119" s="14" t="s">
        <v>1132</v>
      </c>
      <c r="J119" s="59">
        <v>90</v>
      </c>
      <c r="K119" s="9"/>
      <c r="L119" s="9"/>
      <c r="M119" s="9"/>
      <c r="N119" s="9"/>
      <c r="O119" s="61" t="s">
        <v>17</v>
      </c>
      <c r="P119" s="6" t="s">
        <v>1133</v>
      </c>
    </row>
    <row r="120" spans="1:16" s="24" customFormat="1" x14ac:dyDescent="0.25">
      <c r="A120" s="6" t="s">
        <v>358</v>
      </c>
      <c r="B120" s="6" t="s">
        <v>1002</v>
      </c>
      <c r="C120" s="5">
        <v>43135</v>
      </c>
      <c r="D120" s="6" t="s">
        <v>18</v>
      </c>
      <c r="E120" s="6" t="s">
        <v>417</v>
      </c>
      <c r="F120" s="6" t="s">
        <v>476</v>
      </c>
      <c r="G120" s="6" t="s">
        <v>559</v>
      </c>
      <c r="H120" s="6" t="s">
        <v>19</v>
      </c>
      <c r="I120" s="6" t="s">
        <v>257</v>
      </c>
      <c r="J120" s="59">
        <f>198.5+2491</f>
        <v>2689.5</v>
      </c>
      <c r="K120" s="9"/>
      <c r="L120" s="9"/>
      <c r="M120" s="9"/>
      <c r="N120" s="9"/>
      <c r="O120" s="61" t="s">
        <v>17</v>
      </c>
      <c r="P120" s="6" t="s">
        <v>1133</v>
      </c>
    </row>
    <row r="121" spans="1:16" s="24" customFormat="1" x14ac:dyDescent="0.25">
      <c r="A121" s="6" t="s">
        <v>359</v>
      </c>
      <c r="B121" s="6" t="s">
        <v>1003</v>
      </c>
      <c r="C121" s="5">
        <v>43237</v>
      </c>
      <c r="D121" s="6" t="s">
        <v>25</v>
      </c>
      <c r="E121" s="6" t="s">
        <v>418</v>
      </c>
      <c r="F121" s="6" t="s">
        <v>477</v>
      </c>
      <c r="G121" s="6" t="s">
        <v>560</v>
      </c>
      <c r="H121" s="6" t="s">
        <v>20</v>
      </c>
      <c r="I121" s="6" t="s">
        <v>16</v>
      </c>
      <c r="J121" s="59">
        <v>7936.7</v>
      </c>
      <c r="K121" s="9"/>
      <c r="L121" s="9"/>
      <c r="M121" s="9"/>
      <c r="N121" s="9"/>
      <c r="O121" s="61" t="s">
        <v>17</v>
      </c>
      <c r="P121" s="6" t="s">
        <v>1133</v>
      </c>
    </row>
    <row r="122" spans="1:16" s="24" customFormat="1" x14ac:dyDescent="0.25">
      <c r="A122" s="6" t="s">
        <v>360</v>
      </c>
      <c r="B122" s="6" t="s">
        <v>1004</v>
      </c>
      <c r="C122" s="5">
        <v>43237</v>
      </c>
      <c r="D122" s="6" t="s">
        <v>25</v>
      </c>
      <c r="E122" s="6" t="s">
        <v>419</v>
      </c>
      <c r="F122" s="6" t="s">
        <v>478</v>
      </c>
      <c r="G122" s="6" t="s">
        <v>561</v>
      </c>
      <c r="H122" s="6" t="s">
        <v>19</v>
      </c>
      <c r="I122" s="14" t="s">
        <v>1132</v>
      </c>
      <c r="J122" s="59">
        <f>4631.6+2402</f>
        <v>7033.6</v>
      </c>
      <c r="K122" s="9"/>
      <c r="L122" s="9"/>
      <c r="M122" s="9"/>
      <c r="N122" s="9"/>
      <c r="O122" s="61" t="s">
        <v>17</v>
      </c>
      <c r="P122" s="6" t="s">
        <v>1133</v>
      </c>
    </row>
    <row r="123" spans="1:16" s="24" customFormat="1" x14ac:dyDescent="0.25">
      <c r="A123" s="6" t="s">
        <v>361</v>
      </c>
      <c r="B123" s="6" t="s">
        <v>1005</v>
      </c>
      <c r="C123" s="5">
        <v>43237</v>
      </c>
      <c r="D123" s="6" t="s">
        <v>18</v>
      </c>
      <c r="E123" s="6" t="s">
        <v>420</v>
      </c>
      <c r="F123" s="7" t="s">
        <v>479</v>
      </c>
      <c r="G123" s="8" t="s">
        <v>562</v>
      </c>
      <c r="H123" s="6" t="s">
        <v>20</v>
      </c>
      <c r="I123" s="14" t="s">
        <v>1132</v>
      </c>
      <c r="J123" s="59">
        <f>1031.5+6882.7</f>
        <v>7914.2</v>
      </c>
      <c r="K123" s="9"/>
      <c r="L123" s="9"/>
      <c r="M123" s="9"/>
      <c r="N123" s="9"/>
      <c r="O123" s="61" t="s">
        <v>17</v>
      </c>
      <c r="P123" s="6" t="s">
        <v>1133</v>
      </c>
    </row>
    <row r="124" spans="1:16" s="24" customFormat="1" x14ac:dyDescent="0.25">
      <c r="A124" s="6" t="s">
        <v>362</v>
      </c>
      <c r="B124" s="6" t="s">
        <v>1006</v>
      </c>
      <c r="C124" s="5">
        <v>43237</v>
      </c>
      <c r="D124" s="6" t="s">
        <v>25</v>
      </c>
      <c r="E124" s="6" t="s">
        <v>421</v>
      </c>
      <c r="F124" s="7" t="s">
        <v>480</v>
      </c>
      <c r="G124" s="8" t="s">
        <v>563</v>
      </c>
      <c r="H124" s="6" t="s">
        <v>20</v>
      </c>
      <c r="I124" s="14" t="s">
        <v>1132</v>
      </c>
      <c r="J124" s="59">
        <v>249.7</v>
      </c>
      <c r="K124" s="9"/>
      <c r="L124" s="9"/>
      <c r="M124" s="9"/>
      <c r="N124" s="9"/>
      <c r="O124" s="61" t="s">
        <v>17</v>
      </c>
      <c r="P124" s="6" t="s">
        <v>1133</v>
      </c>
    </row>
    <row r="125" spans="1:16" s="24" customFormat="1" x14ac:dyDescent="0.25">
      <c r="A125" s="6" t="s">
        <v>363</v>
      </c>
      <c r="B125" s="6" t="s">
        <v>1007</v>
      </c>
      <c r="C125" s="5">
        <v>43238</v>
      </c>
      <c r="D125" s="6" t="s">
        <v>14</v>
      </c>
      <c r="E125" s="6" t="s">
        <v>422</v>
      </c>
      <c r="F125" s="7" t="s">
        <v>481</v>
      </c>
      <c r="G125" s="8" t="s">
        <v>564</v>
      </c>
      <c r="H125" s="6" t="s">
        <v>15</v>
      </c>
      <c r="I125" s="6" t="s">
        <v>27</v>
      </c>
      <c r="J125" s="58"/>
      <c r="K125" s="9"/>
      <c r="L125" s="9"/>
      <c r="M125" s="9"/>
      <c r="N125" s="9"/>
      <c r="O125" s="61" t="s">
        <v>17</v>
      </c>
      <c r="P125" s="6" t="s">
        <v>1133</v>
      </c>
    </row>
    <row r="126" spans="1:16" s="24" customFormat="1" x14ac:dyDescent="0.25">
      <c r="A126" s="4" t="s">
        <v>364</v>
      </c>
      <c r="B126" s="4" t="s">
        <v>1008</v>
      </c>
      <c r="C126" s="5">
        <v>43240</v>
      </c>
      <c r="D126" s="6" t="s">
        <v>25</v>
      </c>
      <c r="E126" s="6" t="s">
        <v>423</v>
      </c>
      <c r="F126" s="7" t="s">
        <v>482</v>
      </c>
      <c r="G126" s="7" t="s">
        <v>565</v>
      </c>
      <c r="H126" s="6" t="s">
        <v>20</v>
      </c>
      <c r="I126" s="6" t="s">
        <v>27</v>
      </c>
      <c r="J126" s="58">
        <v>91.8</v>
      </c>
      <c r="K126" s="9"/>
      <c r="L126" s="9"/>
      <c r="M126" s="9"/>
      <c r="N126" s="9"/>
      <c r="O126" s="61" t="s">
        <v>17</v>
      </c>
      <c r="P126" s="6" t="s">
        <v>1133</v>
      </c>
    </row>
    <row r="127" spans="1:16" s="24" customFormat="1" x14ac:dyDescent="0.25">
      <c r="A127" s="4" t="s">
        <v>365</v>
      </c>
      <c r="B127" s="4" t="s">
        <v>1009</v>
      </c>
      <c r="C127" s="5">
        <v>43240</v>
      </c>
      <c r="D127" s="6" t="s">
        <v>25</v>
      </c>
      <c r="E127" s="6" t="s">
        <v>424</v>
      </c>
      <c r="F127" s="7" t="s">
        <v>483</v>
      </c>
      <c r="G127" s="6" t="s">
        <v>566</v>
      </c>
      <c r="H127" s="6" t="s">
        <v>19</v>
      </c>
      <c r="I127" s="6" t="s">
        <v>27</v>
      </c>
      <c r="J127" s="59">
        <v>153.69999999999999</v>
      </c>
      <c r="K127" s="9"/>
      <c r="L127" s="9"/>
      <c r="M127" s="9"/>
      <c r="N127" s="9"/>
      <c r="O127" s="61" t="s">
        <v>17</v>
      </c>
      <c r="P127" s="6" t="s">
        <v>1133</v>
      </c>
    </row>
    <row r="128" spans="1:16" s="24" customFormat="1" x14ac:dyDescent="0.25">
      <c r="A128" s="4" t="s">
        <v>365</v>
      </c>
      <c r="B128" s="4" t="s">
        <v>1010</v>
      </c>
      <c r="C128" s="5">
        <v>43240</v>
      </c>
      <c r="D128" s="6" t="s">
        <v>25</v>
      </c>
      <c r="E128" s="6" t="s">
        <v>424</v>
      </c>
      <c r="F128" s="7" t="s">
        <v>483</v>
      </c>
      <c r="G128" s="8" t="s">
        <v>567</v>
      </c>
      <c r="H128" s="6" t="s">
        <v>20</v>
      </c>
      <c r="I128" s="6" t="s">
        <v>27</v>
      </c>
      <c r="J128" s="59">
        <v>85.8</v>
      </c>
      <c r="K128" s="9"/>
      <c r="L128" s="9"/>
      <c r="M128" s="9"/>
      <c r="N128" s="9"/>
      <c r="O128" s="61" t="s">
        <v>17</v>
      </c>
      <c r="P128" s="6" t="s">
        <v>1133</v>
      </c>
    </row>
    <row r="129" spans="1:16" s="24" customFormat="1" x14ac:dyDescent="0.25">
      <c r="A129" s="4" t="s">
        <v>366</v>
      </c>
      <c r="B129" s="4" t="s">
        <v>1011</v>
      </c>
      <c r="C129" s="5">
        <v>43242</v>
      </c>
      <c r="D129" s="6" t="s">
        <v>18</v>
      </c>
      <c r="E129" s="6" t="s">
        <v>425</v>
      </c>
      <c r="F129" s="7" t="s">
        <v>484</v>
      </c>
      <c r="G129" s="6" t="s">
        <v>568</v>
      </c>
      <c r="H129" s="6" t="s">
        <v>19</v>
      </c>
      <c r="I129" s="14" t="s">
        <v>1132</v>
      </c>
      <c r="J129" s="59">
        <f>2187.6+9301.7</f>
        <v>11489.300000000001</v>
      </c>
      <c r="K129" s="9"/>
      <c r="L129" s="9"/>
      <c r="M129" s="9"/>
      <c r="N129" s="9"/>
      <c r="O129" s="61" t="s">
        <v>17</v>
      </c>
      <c r="P129" s="6" t="s">
        <v>1133</v>
      </c>
    </row>
    <row r="130" spans="1:16" s="24" customFormat="1" x14ac:dyDescent="0.25">
      <c r="A130" s="4" t="s">
        <v>367</v>
      </c>
      <c r="B130" s="4" t="s">
        <v>1012</v>
      </c>
      <c r="C130" s="5">
        <v>43242</v>
      </c>
      <c r="D130" s="6" t="s">
        <v>25</v>
      </c>
      <c r="E130" s="6" t="s">
        <v>426</v>
      </c>
      <c r="F130" s="7" t="s">
        <v>485</v>
      </c>
      <c r="G130" s="6" t="s">
        <v>569</v>
      </c>
      <c r="H130" s="6" t="s">
        <v>19</v>
      </c>
      <c r="I130" s="6" t="s">
        <v>16</v>
      </c>
      <c r="J130" s="59">
        <v>222.5</v>
      </c>
      <c r="K130" s="9"/>
      <c r="L130" s="9"/>
      <c r="M130" s="9"/>
      <c r="N130" s="9"/>
      <c r="O130" s="61" t="s">
        <v>17</v>
      </c>
      <c r="P130" s="6" t="s">
        <v>1133</v>
      </c>
    </row>
    <row r="131" spans="1:16" s="24" customFormat="1" x14ac:dyDescent="0.25">
      <c r="A131" s="4" t="s">
        <v>367</v>
      </c>
      <c r="B131" s="4" t="s">
        <v>1013</v>
      </c>
      <c r="C131" s="5">
        <v>43242</v>
      </c>
      <c r="D131" s="6" t="s">
        <v>25</v>
      </c>
      <c r="E131" s="6" t="s">
        <v>426</v>
      </c>
      <c r="F131" s="7" t="s">
        <v>485</v>
      </c>
      <c r="G131" s="6" t="s">
        <v>570</v>
      </c>
      <c r="H131" s="6" t="s">
        <v>20</v>
      </c>
      <c r="I131" s="6" t="s">
        <v>16</v>
      </c>
      <c r="J131" s="59">
        <f>5037.1+7208.6</f>
        <v>12245.7</v>
      </c>
      <c r="K131" s="9"/>
      <c r="L131" s="9"/>
      <c r="M131" s="9"/>
      <c r="N131" s="9"/>
      <c r="O131" s="61" t="s">
        <v>17</v>
      </c>
      <c r="P131" s="6" t="s">
        <v>1133</v>
      </c>
    </row>
    <row r="132" spans="1:16" s="24" customFormat="1" x14ac:dyDescent="0.25">
      <c r="A132" s="4" t="s">
        <v>368</v>
      </c>
      <c r="B132" s="4" t="s">
        <v>1014</v>
      </c>
      <c r="C132" s="5">
        <v>43243</v>
      </c>
      <c r="D132" s="6" t="s">
        <v>18</v>
      </c>
      <c r="E132" s="6" t="s">
        <v>427</v>
      </c>
      <c r="F132" s="7" t="s">
        <v>486</v>
      </c>
      <c r="G132" s="6" t="s">
        <v>571</v>
      </c>
      <c r="H132" s="6" t="s">
        <v>20</v>
      </c>
      <c r="I132" s="14" t="s">
        <v>1132</v>
      </c>
      <c r="J132" s="59">
        <v>211.1</v>
      </c>
      <c r="K132" s="9"/>
      <c r="L132" s="9"/>
      <c r="M132" s="9"/>
      <c r="N132" s="9"/>
      <c r="O132" s="61" t="s">
        <v>17</v>
      </c>
      <c r="P132" s="6" t="s">
        <v>1133</v>
      </c>
    </row>
    <row r="133" spans="1:16" s="24" customFormat="1" x14ac:dyDescent="0.25">
      <c r="A133" s="4" t="s">
        <v>369</v>
      </c>
      <c r="B133" s="4" t="s">
        <v>1015</v>
      </c>
      <c r="C133" s="5">
        <v>43244</v>
      </c>
      <c r="D133" s="6" t="s">
        <v>25</v>
      </c>
      <c r="E133" s="6" t="s">
        <v>428</v>
      </c>
      <c r="F133" s="7" t="s">
        <v>487</v>
      </c>
      <c r="G133" s="6" t="s">
        <v>572</v>
      </c>
      <c r="H133" s="6" t="s">
        <v>20</v>
      </c>
      <c r="I133" s="14" t="s">
        <v>1132</v>
      </c>
      <c r="J133" s="59">
        <f>1871.6+8434.1</f>
        <v>10305.700000000001</v>
      </c>
      <c r="K133" s="9"/>
      <c r="L133" s="9"/>
      <c r="M133" s="9"/>
      <c r="N133" s="9"/>
      <c r="O133" s="61" t="s">
        <v>17</v>
      </c>
      <c r="P133" s="6" t="s">
        <v>1133</v>
      </c>
    </row>
    <row r="134" spans="1:16" s="24" customFormat="1" x14ac:dyDescent="0.25">
      <c r="A134" s="4" t="s">
        <v>370</v>
      </c>
      <c r="B134" s="4" t="s">
        <v>1016</v>
      </c>
      <c r="C134" s="5">
        <v>43245</v>
      </c>
      <c r="D134" s="6" t="s">
        <v>14</v>
      </c>
      <c r="E134" s="6" t="s">
        <v>429</v>
      </c>
      <c r="F134" s="7" t="s">
        <v>488</v>
      </c>
      <c r="G134" s="6" t="s">
        <v>573</v>
      </c>
      <c r="H134" s="6" t="s">
        <v>15</v>
      </c>
      <c r="I134" s="14" t="s">
        <v>22</v>
      </c>
      <c r="J134" s="59">
        <v>231.6</v>
      </c>
      <c r="K134" s="9"/>
      <c r="L134" s="9"/>
      <c r="M134" s="9"/>
      <c r="N134" s="9"/>
      <c r="O134" s="61" t="s">
        <v>17</v>
      </c>
      <c r="P134" s="6" t="s">
        <v>1133</v>
      </c>
    </row>
    <row r="135" spans="1:16" s="24" customFormat="1" x14ac:dyDescent="0.25">
      <c r="A135" s="4" t="s">
        <v>371</v>
      </c>
      <c r="B135" s="4" t="s">
        <v>1017</v>
      </c>
      <c r="C135" s="5">
        <v>43245</v>
      </c>
      <c r="D135" s="6" t="s">
        <v>29</v>
      </c>
      <c r="E135" s="6" t="s">
        <v>430</v>
      </c>
      <c r="F135" s="7" t="s">
        <v>489</v>
      </c>
      <c r="G135" s="6" t="s">
        <v>1130</v>
      </c>
      <c r="H135" s="6" t="s">
        <v>15</v>
      </c>
      <c r="I135" s="6" t="s">
        <v>16</v>
      </c>
      <c r="J135" s="59">
        <v>297.60000000000002</v>
      </c>
      <c r="K135" s="9"/>
      <c r="L135" s="9"/>
      <c r="M135" s="9"/>
      <c r="N135" s="9"/>
      <c r="O135" s="61" t="s">
        <v>17</v>
      </c>
      <c r="P135" s="6" t="s">
        <v>1133</v>
      </c>
    </row>
    <row r="136" spans="1:16" s="24" customFormat="1" x14ac:dyDescent="0.25">
      <c r="A136" s="4" t="s">
        <v>372</v>
      </c>
      <c r="B136" s="4" t="s">
        <v>1018</v>
      </c>
      <c r="C136" s="5">
        <v>43245</v>
      </c>
      <c r="D136" s="6" t="s">
        <v>18</v>
      </c>
      <c r="E136" s="6" t="s">
        <v>431</v>
      </c>
      <c r="F136" s="7" t="s">
        <v>490</v>
      </c>
      <c r="G136" s="6" t="s">
        <v>574</v>
      </c>
      <c r="H136" s="6" t="s">
        <v>19</v>
      </c>
      <c r="I136" s="14" t="s">
        <v>1132</v>
      </c>
      <c r="J136" s="59">
        <v>159</v>
      </c>
      <c r="K136" s="9"/>
      <c r="L136" s="9"/>
      <c r="M136" s="9"/>
      <c r="N136" s="9"/>
      <c r="O136" s="61" t="s">
        <v>17</v>
      </c>
      <c r="P136" s="6" t="s">
        <v>1133</v>
      </c>
    </row>
    <row r="137" spans="1:16" s="24" customFormat="1" x14ac:dyDescent="0.25">
      <c r="A137" s="4" t="s">
        <v>372</v>
      </c>
      <c r="B137" s="4" t="s">
        <v>1019</v>
      </c>
      <c r="C137" s="5">
        <v>43245</v>
      </c>
      <c r="D137" s="6" t="s">
        <v>18</v>
      </c>
      <c r="E137" s="6" t="s">
        <v>431</v>
      </c>
      <c r="F137" s="7" t="s">
        <v>490</v>
      </c>
      <c r="G137" s="7" t="s">
        <v>575</v>
      </c>
      <c r="H137" s="6" t="s">
        <v>19</v>
      </c>
      <c r="I137" s="14" t="s">
        <v>1132</v>
      </c>
      <c r="J137" s="59">
        <v>33.200000000000003</v>
      </c>
      <c r="K137" s="9"/>
      <c r="L137" s="9"/>
      <c r="M137" s="9"/>
      <c r="N137" s="9"/>
      <c r="O137" s="61" t="s">
        <v>17</v>
      </c>
      <c r="P137" s="6" t="s">
        <v>1133</v>
      </c>
    </row>
    <row r="138" spans="1:16" s="24" customFormat="1" x14ac:dyDescent="0.25">
      <c r="A138" s="4" t="s">
        <v>373</v>
      </c>
      <c r="B138" s="4" t="s">
        <v>1020</v>
      </c>
      <c r="C138" s="5">
        <v>43248</v>
      </c>
      <c r="D138" s="6" t="s">
        <v>25</v>
      </c>
      <c r="E138" s="6" t="s">
        <v>432</v>
      </c>
      <c r="F138" s="7" t="s">
        <v>491</v>
      </c>
      <c r="G138" s="6" t="s">
        <v>576</v>
      </c>
      <c r="H138" s="6" t="s">
        <v>19</v>
      </c>
      <c r="I138" s="6" t="s">
        <v>16</v>
      </c>
      <c r="J138" s="59">
        <v>307.5</v>
      </c>
      <c r="K138" s="9"/>
      <c r="L138" s="9"/>
      <c r="M138" s="9"/>
      <c r="N138" s="9"/>
      <c r="O138" s="61" t="s">
        <v>17</v>
      </c>
      <c r="P138" s="6" t="s">
        <v>1133</v>
      </c>
    </row>
    <row r="139" spans="1:16" s="24" customFormat="1" x14ac:dyDescent="0.25">
      <c r="A139" s="4" t="s">
        <v>374</v>
      </c>
      <c r="B139" s="4" t="s">
        <v>1021</v>
      </c>
      <c r="C139" s="5">
        <v>43248</v>
      </c>
      <c r="D139" s="6" t="s">
        <v>25</v>
      </c>
      <c r="E139" s="6" t="s">
        <v>433</v>
      </c>
      <c r="F139" s="7" t="s">
        <v>492</v>
      </c>
      <c r="G139" s="6" t="s">
        <v>577</v>
      </c>
      <c r="H139" s="6" t="s">
        <v>20</v>
      </c>
      <c r="I139" s="14" t="s">
        <v>1132</v>
      </c>
      <c r="J139" s="59">
        <v>261.5</v>
      </c>
      <c r="K139" s="9"/>
      <c r="L139" s="9"/>
      <c r="M139" s="9"/>
      <c r="N139" s="9"/>
      <c r="O139" s="61" t="s">
        <v>17</v>
      </c>
      <c r="P139" s="6" t="s">
        <v>1133</v>
      </c>
    </row>
    <row r="140" spans="1:16" s="24" customFormat="1" x14ac:dyDescent="0.25">
      <c r="A140" s="4" t="s">
        <v>374</v>
      </c>
      <c r="B140" s="4" t="s">
        <v>1022</v>
      </c>
      <c r="C140" s="5">
        <v>43248</v>
      </c>
      <c r="D140" s="6" t="s">
        <v>25</v>
      </c>
      <c r="E140" s="6" t="s">
        <v>433</v>
      </c>
      <c r="F140" s="7" t="s">
        <v>492</v>
      </c>
      <c r="G140" s="6" t="s">
        <v>578</v>
      </c>
      <c r="H140" s="6" t="s">
        <v>20</v>
      </c>
      <c r="I140" s="14" t="s">
        <v>1132</v>
      </c>
      <c r="J140" s="59">
        <v>326.60000000000002</v>
      </c>
      <c r="K140" s="9"/>
      <c r="L140" s="9"/>
      <c r="M140" s="9"/>
      <c r="N140" s="9"/>
      <c r="O140" s="61" t="s">
        <v>17</v>
      </c>
      <c r="P140" s="6" t="s">
        <v>1133</v>
      </c>
    </row>
    <row r="141" spans="1:16" s="24" customFormat="1" x14ac:dyDescent="0.25">
      <c r="A141" s="4" t="s">
        <v>375</v>
      </c>
      <c r="B141" s="4" t="s">
        <v>1023</v>
      </c>
      <c r="C141" s="5">
        <v>43248</v>
      </c>
      <c r="D141" s="6" t="s">
        <v>18</v>
      </c>
      <c r="E141" s="6" t="s">
        <v>434</v>
      </c>
      <c r="F141" s="7" t="s">
        <v>493</v>
      </c>
      <c r="G141" s="6" t="s">
        <v>579</v>
      </c>
      <c r="H141" s="6" t="s">
        <v>20</v>
      </c>
      <c r="I141" s="14" t="s">
        <v>22</v>
      </c>
      <c r="J141" s="59">
        <v>2370.3000000000002</v>
      </c>
      <c r="K141" s="9"/>
      <c r="L141" s="9"/>
      <c r="M141" s="9"/>
      <c r="N141" s="9"/>
      <c r="O141" s="61" t="s">
        <v>17</v>
      </c>
      <c r="P141" s="6" t="s">
        <v>1133</v>
      </c>
    </row>
    <row r="142" spans="1:16" s="24" customFormat="1" x14ac:dyDescent="0.25">
      <c r="A142" s="4" t="s">
        <v>376</v>
      </c>
      <c r="B142" s="4" t="s">
        <v>1024</v>
      </c>
      <c r="C142" s="5">
        <v>43248</v>
      </c>
      <c r="D142" s="6" t="s">
        <v>25</v>
      </c>
      <c r="E142" s="6" t="s">
        <v>435</v>
      </c>
      <c r="F142" s="7"/>
      <c r="G142" s="6" t="s">
        <v>580</v>
      </c>
      <c r="H142" s="6" t="s">
        <v>19</v>
      </c>
      <c r="I142" s="6" t="s">
        <v>16</v>
      </c>
      <c r="J142" s="59">
        <v>268.60000000000002</v>
      </c>
      <c r="K142" s="9"/>
      <c r="L142" s="9"/>
      <c r="M142" s="9"/>
      <c r="N142" s="9"/>
      <c r="O142" s="61" t="s">
        <v>17</v>
      </c>
      <c r="P142" s="6" t="s">
        <v>1133</v>
      </c>
    </row>
    <row r="143" spans="1:16" s="24" customFormat="1" x14ac:dyDescent="0.25">
      <c r="A143" s="4" t="s">
        <v>376</v>
      </c>
      <c r="B143" s="4" t="s">
        <v>1025</v>
      </c>
      <c r="C143" s="5">
        <v>43248</v>
      </c>
      <c r="D143" s="6" t="s">
        <v>25</v>
      </c>
      <c r="E143" s="6" t="s">
        <v>435</v>
      </c>
      <c r="F143" s="7"/>
      <c r="G143" s="6" t="s">
        <v>581</v>
      </c>
      <c r="H143" s="6" t="s">
        <v>19</v>
      </c>
      <c r="I143" s="6" t="s">
        <v>16</v>
      </c>
      <c r="J143" s="59">
        <f>2717.3+5935.3</f>
        <v>8652.6</v>
      </c>
      <c r="K143" s="9"/>
      <c r="L143" s="9"/>
      <c r="M143" s="9"/>
      <c r="N143" s="9"/>
      <c r="O143" s="61" t="s">
        <v>17</v>
      </c>
      <c r="P143" s="6" t="s">
        <v>1133</v>
      </c>
    </row>
    <row r="144" spans="1:16" s="24" customFormat="1" x14ac:dyDescent="0.25">
      <c r="A144" s="4" t="s">
        <v>377</v>
      </c>
      <c r="B144" s="4" t="s">
        <v>1026</v>
      </c>
      <c r="C144" s="5">
        <v>43248</v>
      </c>
      <c r="D144" s="6" t="s">
        <v>25</v>
      </c>
      <c r="E144" s="6" t="s">
        <v>436</v>
      </c>
      <c r="F144" s="7" t="s">
        <v>494</v>
      </c>
      <c r="G144" s="6" t="s">
        <v>582</v>
      </c>
      <c r="H144" s="6" t="s">
        <v>19</v>
      </c>
      <c r="I144" s="6" t="s">
        <v>16</v>
      </c>
      <c r="J144" s="59">
        <v>218.7</v>
      </c>
      <c r="K144" s="9"/>
      <c r="L144" s="9"/>
      <c r="M144" s="9"/>
      <c r="N144" s="9"/>
      <c r="O144" s="61" t="s">
        <v>17</v>
      </c>
      <c r="P144" s="6" t="s">
        <v>1133</v>
      </c>
    </row>
    <row r="145" spans="1:16" s="24" customFormat="1" x14ac:dyDescent="0.25">
      <c r="A145" s="4" t="s">
        <v>377</v>
      </c>
      <c r="B145" s="4" t="s">
        <v>1026</v>
      </c>
      <c r="C145" s="5">
        <v>43248</v>
      </c>
      <c r="D145" s="6" t="s">
        <v>25</v>
      </c>
      <c r="E145" s="6" t="s">
        <v>436</v>
      </c>
      <c r="F145" s="7" t="s">
        <v>495</v>
      </c>
      <c r="G145" s="6" t="s">
        <v>583</v>
      </c>
      <c r="H145" s="6" t="s">
        <v>19</v>
      </c>
      <c r="I145" s="6" t="s">
        <v>16</v>
      </c>
      <c r="J145" s="59">
        <v>348.6</v>
      </c>
      <c r="K145" s="9"/>
      <c r="L145" s="9"/>
      <c r="M145" s="9"/>
      <c r="N145" s="9"/>
      <c r="O145" s="61" t="s">
        <v>17</v>
      </c>
      <c r="P145" s="6" t="s">
        <v>1133</v>
      </c>
    </row>
    <row r="146" spans="1:16" s="24" customFormat="1" x14ac:dyDescent="0.25">
      <c r="A146" s="4" t="s">
        <v>377</v>
      </c>
      <c r="B146" s="4" t="s">
        <v>1027</v>
      </c>
      <c r="C146" s="5">
        <v>43248</v>
      </c>
      <c r="D146" s="6" t="s">
        <v>25</v>
      </c>
      <c r="E146" s="6" t="s">
        <v>436</v>
      </c>
      <c r="F146" s="7" t="s">
        <v>496</v>
      </c>
      <c r="G146" s="6" t="s">
        <v>582</v>
      </c>
      <c r="H146" s="6" t="s">
        <v>19</v>
      </c>
      <c r="I146" s="6" t="s">
        <v>16</v>
      </c>
      <c r="J146" s="59">
        <v>177.5</v>
      </c>
      <c r="K146" s="9"/>
      <c r="L146" s="9"/>
      <c r="M146" s="9"/>
      <c r="N146" s="9"/>
      <c r="O146" s="61" t="s">
        <v>17</v>
      </c>
      <c r="P146" s="6" t="s">
        <v>1133</v>
      </c>
    </row>
    <row r="147" spans="1:16" s="24" customFormat="1" x14ac:dyDescent="0.25">
      <c r="A147" s="4" t="s">
        <v>378</v>
      </c>
      <c r="B147" s="4" t="s">
        <v>1028</v>
      </c>
      <c r="C147" s="5">
        <v>43249</v>
      </c>
      <c r="D147" s="6" t="s">
        <v>25</v>
      </c>
      <c r="E147" s="6" t="s">
        <v>437</v>
      </c>
      <c r="F147" s="7" t="s">
        <v>497</v>
      </c>
      <c r="G147" s="6" t="s">
        <v>584</v>
      </c>
      <c r="H147" s="6" t="s">
        <v>19</v>
      </c>
      <c r="I147" s="6" t="s">
        <v>28</v>
      </c>
      <c r="J147" s="59">
        <v>188.6</v>
      </c>
      <c r="K147" s="9"/>
      <c r="L147" s="9"/>
      <c r="M147" s="9"/>
      <c r="N147" s="9"/>
      <c r="O147" s="61" t="s">
        <v>17</v>
      </c>
      <c r="P147" s="6" t="s">
        <v>1133</v>
      </c>
    </row>
    <row r="148" spans="1:16" s="24" customFormat="1" x14ac:dyDescent="0.25">
      <c r="A148" s="4" t="s">
        <v>378</v>
      </c>
      <c r="B148" s="4" t="s">
        <v>1029</v>
      </c>
      <c r="C148" s="5">
        <v>43249</v>
      </c>
      <c r="D148" s="6" t="s">
        <v>25</v>
      </c>
      <c r="E148" s="6" t="s">
        <v>437</v>
      </c>
      <c r="F148" s="7" t="s">
        <v>497</v>
      </c>
      <c r="G148" s="8" t="s">
        <v>585</v>
      </c>
      <c r="H148" s="6" t="s">
        <v>19</v>
      </c>
      <c r="I148" s="6" t="s">
        <v>28</v>
      </c>
      <c r="J148" s="59">
        <v>157.5</v>
      </c>
      <c r="K148" s="9"/>
      <c r="L148" s="9"/>
      <c r="M148" s="9"/>
      <c r="N148" s="9"/>
      <c r="O148" s="61" t="s">
        <v>17</v>
      </c>
      <c r="P148" s="6" t="s">
        <v>1133</v>
      </c>
    </row>
    <row r="149" spans="1:16" s="24" customFormat="1" x14ac:dyDescent="0.25">
      <c r="A149" s="4" t="s">
        <v>378</v>
      </c>
      <c r="B149" s="4" t="s">
        <v>1030</v>
      </c>
      <c r="C149" s="5">
        <v>43249</v>
      </c>
      <c r="D149" s="6" t="s">
        <v>25</v>
      </c>
      <c r="E149" s="6" t="s">
        <v>437</v>
      </c>
      <c r="F149" s="7" t="s">
        <v>497</v>
      </c>
      <c r="G149" s="8" t="s">
        <v>586</v>
      </c>
      <c r="H149" s="6" t="s">
        <v>19</v>
      </c>
      <c r="I149" s="6" t="s">
        <v>28</v>
      </c>
      <c r="J149" s="59">
        <v>157.5</v>
      </c>
      <c r="K149" s="9"/>
      <c r="L149" s="9"/>
      <c r="M149" s="9"/>
      <c r="N149" s="9"/>
      <c r="O149" s="61" t="s">
        <v>17</v>
      </c>
      <c r="P149" s="6" t="s">
        <v>1133</v>
      </c>
    </row>
    <row r="150" spans="1:16" s="24" customFormat="1" x14ac:dyDescent="0.25">
      <c r="A150" s="4" t="s">
        <v>379</v>
      </c>
      <c r="B150" s="4" t="s">
        <v>1031</v>
      </c>
      <c r="C150" s="5">
        <v>43249</v>
      </c>
      <c r="D150" s="6" t="s">
        <v>25</v>
      </c>
      <c r="E150" s="6" t="s">
        <v>438</v>
      </c>
      <c r="F150" s="7" t="s">
        <v>498</v>
      </c>
      <c r="G150" s="6" t="s">
        <v>587</v>
      </c>
      <c r="H150" s="6" t="s">
        <v>20</v>
      </c>
      <c r="I150" s="14" t="s">
        <v>1132</v>
      </c>
      <c r="J150" s="59">
        <v>350</v>
      </c>
      <c r="K150" s="9"/>
      <c r="L150" s="9"/>
      <c r="M150" s="9"/>
      <c r="N150" s="9"/>
      <c r="O150" s="61" t="s">
        <v>17</v>
      </c>
      <c r="P150" s="6" t="s">
        <v>1133</v>
      </c>
    </row>
    <row r="151" spans="1:16" s="24" customFormat="1" x14ac:dyDescent="0.25">
      <c r="A151" s="4" t="s">
        <v>379</v>
      </c>
      <c r="B151" s="4" t="s">
        <v>1032</v>
      </c>
      <c r="C151" s="5">
        <v>43249</v>
      </c>
      <c r="D151" s="6" t="s">
        <v>25</v>
      </c>
      <c r="E151" s="6" t="s">
        <v>438</v>
      </c>
      <c r="F151" s="7" t="s">
        <v>498</v>
      </c>
      <c r="G151" s="6" t="s">
        <v>588</v>
      </c>
      <c r="H151" s="6" t="s">
        <v>19</v>
      </c>
      <c r="I151" s="14" t="s">
        <v>1132</v>
      </c>
      <c r="J151" s="59">
        <v>337.8</v>
      </c>
      <c r="K151" s="9"/>
      <c r="L151" s="9"/>
      <c r="M151" s="9"/>
      <c r="N151" s="9"/>
      <c r="O151" s="61" t="s">
        <v>17</v>
      </c>
      <c r="P151" s="6" t="s">
        <v>1133</v>
      </c>
    </row>
    <row r="152" spans="1:16" s="24" customFormat="1" x14ac:dyDescent="0.25">
      <c r="A152" s="4" t="s">
        <v>379</v>
      </c>
      <c r="B152" s="4" t="s">
        <v>1033</v>
      </c>
      <c r="C152" s="5">
        <v>43249</v>
      </c>
      <c r="D152" s="6" t="s">
        <v>25</v>
      </c>
      <c r="E152" s="6" t="s">
        <v>438</v>
      </c>
      <c r="F152" s="7" t="s">
        <v>498</v>
      </c>
      <c r="G152" s="6" t="s">
        <v>589</v>
      </c>
      <c r="H152" s="6" t="s">
        <v>19</v>
      </c>
      <c r="I152" s="14" t="s">
        <v>1132</v>
      </c>
      <c r="J152" s="59">
        <v>231.6</v>
      </c>
      <c r="K152" s="9"/>
      <c r="L152" s="9"/>
      <c r="M152" s="9"/>
      <c r="N152" s="9"/>
      <c r="O152" s="61" t="s">
        <v>17</v>
      </c>
      <c r="P152" s="6" t="s">
        <v>1133</v>
      </c>
    </row>
    <row r="153" spans="1:16" s="24" customFormat="1" x14ac:dyDescent="0.25">
      <c r="A153" s="4" t="s">
        <v>380</v>
      </c>
      <c r="B153" s="4" t="s">
        <v>1034</v>
      </c>
      <c r="C153" s="5">
        <v>43250</v>
      </c>
      <c r="D153" s="6" t="s">
        <v>18</v>
      </c>
      <c r="E153" s="6" t="s">
        <v>439</v>
      </c>
      <c r="F153" s="7" t="s">
        <v>499</v>
      </c>
      <c r="G153" s="8" t="s">
        <v>590</v>
      </c>
      <c r="H153" s="6" t="s">
        <v>20</v>
      </c>
      <c r="I153" s="14" t="s">
        <v>1132</v>
      </c>
      <c r="J153" s="59">
        <v>291.3</v>
      </c>
      <c r="K153" s="9"/>
      <c r="L153" s="9"/>
      <c r="M153" s="9"/>
      <c r="N153" s="9"/>
      <c r="O153" s="61" t="s">
        <v>17</v>
      </c>
      <c r="P153" s="6" t="s">
        <v>1133</v>
      </c>
    </row>
    <row r="154" spans="1:16" s="24" customFormat="1" x14ac:dyDescent="0.25">
      <c r="A154" s="4" t="s">
        <v>380</v>
      </c>
      <c r="B154" s="4" t="s">
        <v>1035</v>
      </c>
      <c r="C154" s="5">
        <v>43250</v>
      </c>
      <c r="D154" s="6" t="s">
        <v>18</v>
      </c>
      <c r="E154" s="6" t="s">
        <v>439</v>
      </c>
      <c r="F154" s="7" t="s">
        <v>499</v>
      </c>
      <c r="G154" s="8" t="s">
        <v>591</v>
      </c>
      <c r="H154" s="6" t="s">
        <v>19</v>
      </c>
      <c r="I154" s="14" t="s">
        <v>1132</v>
      </c>
      <c r="J154" s="59">
        <v>207.6</v>
      </c>
      <c r="K154" s="9"/>
      <c r="L154" s="9"/>
      <c r="M154" s="9"/>
      <c r="N154" s="9"/>
      <c r="O154" s="61" t="s">
        <v>17</v>
      </c>
      <c r="P154" s="6" t="s">
        <v>1133</v>
      </c>
    </row>
    <row r="155" spans="1:16" s="24" customFormat="1" x14ac:dyDescent="0.25">
      <c r="A155" s="4" t="s">
        <v>381</v>
      </c>
      <c r="B155" s="4" t="s">
        <v>1036</v>
      </c>
      <c r="C155" s="5">
        <v>43250</v>
      </c>
      <c r="D155" s="6" t="s">
        <v>14</v>
      </c>
      <c r="E155" s="6" t="s">
        <v>440</v>
      </c>
      <c r="F155" s="7" t="s">
        <v>500</v>
      </c>
      <c r="G155" s="6" t="s">
        <v>592</v>
      </c>
      <c r="H155" s="6" t="s">
        <v>15</v>
      </c>
      <c r="I155" s="14" t="s">
        <v>22</v>
      </c>
      <c r="J155" s="59">
        <v>232.5</v>
      </c>
      <c r="K155" s="9"/>
      <c r="L155" s="9"/>
      <c r="M155" s="9"/>
      <c r="N155" s="9"/>
      <c r="O155" s="61" t="s">
        <v>17</v>
      </c>
      <c r="P155" s="6" t="s">
        <v>1133</v>
      </c>
    </row>
    <row r="156" spans="1:16" s="24" customFormat="1" x14ac:dyDescent="0.25">
      <c r="A156" s="4" t="s">
        <v>382</v>
      </c>
      <c r="B156" s="4" t="s">
        <v>1037</v>
      </c>
      <c r="C156" s="5">
        <v>43250</v>
      </c>
      <c r="D156" s="6" t="s">
        <v>18</v>
      </c>
      <c r="E156" s="6" t="s">
        <v>441</v>
      </c>
      <c r="F156" s="7" t="s">
        <v>501</v>
      </c>
      <c r="G156" s="8" t="s">
        <v>593</v>
      </c>
      <c r="H156" s="6" t="s">
        <v>20</v>
      </c>
      <c r="I156" s="14" t="s">
        <v>1132</v>
      </c>
      <c r="J156" s="59">
        <v>230.1</v>
      </c>
      <c r="K156" s="9"/>
      <c r="L156" s="9"/>
      <c r="M156" s="9"/>
      <c r="N156" s="9"/>
      <c r="O156" s="61" t="s">
        <v>17</v>
      </c>
      <c r="P156" s="6" t="s">
        <v>1133</v>
      </c>
    </row>
    <row r="157" spans="1:16" s="24" customFormat="1" x14ac:dyDescent="0.25">
      <c r="A157" s="4" t="s">
        <v>383</v>
      </c>
      <c r="B157" s="4" t="s">
        <v>1038</v>
      </c>
      <c r="C157" s="5">
        <v>43251</v>
      </c>
      <c r="D157" s="6" t="s">
        <v>25</v>
      </c>
      <c r="E157" s="6" t="s">
        <v>442</v>
      </c>
      <c r="F157" s="7" t="s">
        <v>502</v>
      </c>
      <c r="G157" s="6" t="s">
        <v>594</v>
      </c>
      <c r="H157" s="6" t="s">
        <v>20</v>
      </c>
      <c r="I157" s="6" t="s">
        <v>16</v>
      </c>
      <c r="J157" s="59">
        <v>172.5</v>
      </c>
      <c r="K157" s="9"/>
      <c r="L157" s="9"/>
      <c r="M157" s="9"/>
      <c r="N157" s="9"/>
      <c r="O157" s="61" t="s">
        <v>17</v>
      </c>
      <c r="P157" s="6" t="s">
        <v>1133</v>
      </c>
    </row>
    <row r="158" spans="1:16" s="24" customFormat="1" x14ac:dyDescent="0.25">
      <c r="A158" s="4" t="s">
        <v>383</v>
      </c>
      <c r="B158" s="4" t="s">
        <v>1039</v>
      </c>
      <c r="C158" s="5">
        <v>43251</v>
      </c>
      <c r="D158" s="6" t="s">
        <v>25</v>
      </c>
      <c r="E158" s="6" t="s">
        <v>442</v>
      </c>
      <c r="F158" s="7" t="s">
        <v>502</v>
      </c>
      <c r="G158" s="6" t="s">
        <v>595</v>
      </c>
      <c r="H158" s="6" t="s">
        <v>19</v>
      </c>
      <c r="I158" s="6" t="s">
        <v>16</v>
      </c>
      <c r="J158" s="59">
        <v>180.5</v>
      </c>
      <c r="K158" s="9"/>
      <c r="L158" s="9"/>
      <c r="M158" s="9"/>
      <c r="N158" s="9"/>
      <c r="O158" s="61" t="s">
        <v>17</v>
      </c>
      <c r="P158" s="6" t="s">
        <v>1133</v>
      </c>
    </row>
    <row r="159" spans="1:16" s="24" customFormat="1" x14ac:dyDescent="0.25">
      <c r="A159" s="4" t="s">
        <v>383</v>
      </c>
      <c r="B159" s="4" t="s">
        <v>1040</v>
      </c>
      <c r="C159" s="5">
        <v>43251</v>
      </c>
      <c r="D159" s="6" t="s">
        <v>25</v>
      </c>
      <c r="E159" s="6" t="s">
        <v>442</v>
      </c>
      <c r="F159" s="7" t="s">
        <v>502</v>
      </c>
      <c r="G159" s="6" t="s">
        <v>596</v>
      </c>
      <c r="H159" s="6" t="s">
        <v>19</v>
      </c>
      <c r="I159" s="6" t="s">
        <v>16</v>
      </c>
      <c r="J159" s="59">
        <v>153.5</v>
      </c>
      <c r="K159" s="9"/>
      <c r="L159" s="9"/>
      <c r="M159" s="9"/>
      <c r="N159" s="9"/>
      <c r="O159" s="61" t="s">
        <v>17</v>
      </c>
      <c r="P159" s="6" t="s">
        <v>1133</v>
      </c>
    </row>
    <row r="160" spans="1:16" s="24" customFormat="1" x14ac:dyDescent="0.25">
      <c r="A160" s="4" t="s">
        <v>384</v>
      </c>
      <c r="B160" s="4" t="s">
        <v>1041</v>
      </c>
      <c r="C160" s="5">
        <v>43251</v>
      </c>
      <c r="D160" s="6" t="s">
        <v>25</v>
      </c>
      <c r="E160" s="6" t="s">
        <v>443</v>
      </c>
      <c r="F160" s="7" t="s">
        <v>503</v>
      </c>
      <c r="G160" s="6" t="s">
        <v>597</v>
      </c>
      <c r="H160" s="6" t="s">
        <v>19</v>
      </c>
      <c r="I160" s="6" t="s">
        <v>506</v>
      </c>
      <c r="J160" s="59">
        <v>501.5</v>
      </c>
      <c r="K160" s="9"/>
      <c r="L160" s="9"/>
      <c r="M160" s="9"/>
      <c r="N160" s="9"/>
      <c r="O160" s="61" t="s">
        <v>17</v>
      </c>
      <c r="P160" s="6" t="s">
        <v>1133</v>
      </c>
    </row>
    <row r="161" spans="1:16" s="24" customFormat="1" x14ac:dyDescent="0.25">
      <c r="A161" s="4" t="s">
        <v>384</v>
      </c>
      <c r="B161" s="4" t="s">
        <v>1042</v>
      </c>
      <c r="C161" s="5">
        <v>43251</v>
      </c>
      <c r="D161" s="6" t="s">
        <v>25</v>
      </c>
      <c r="E161" s="6" t="s">
        <v>443</v>
      </c>
      <c r="F161" s="7" t="s">
        <v>503</v>
      </c>
      <c r="G161" s="6" t="s">
        <v>598</v>
      </c>
      <c r="H161" s="6" t="s">
        <v>20</v>
      </c>
      <c r="I161" s="6" t="s">
        <v>506</v>
      </c>
      <c r="J161" s="59">
        <v>168.3</v>
      </c>
      <c r="K161" s="9"/>
      <c r="L161" s="9"/>
      <c r="M161" s="9"/>
      <c r="N161" s="9"/>
      <c r="O161" s="61" t="s">
        <v>17</v>
      </c>
      <c r="P161" s="6" t="s">
        <v>1133</v>
      </c>
    </row>
    <row r="162" spans="1:16" s="17" customFormat="1" x14ac:dyDescent="0.25">
      <c r="A162" s="18" t="s">
        <v>325</v>
      </c>
      <c r="B162" s="18"/>
      <c r="C162" s="19"/>
      <c r="D162" s="19"/>
      <c r="E162" s="19"/>
      <c r="F162" s="19"/>
      <c r="G162" s="19"/>
      <c r="H162" s="19"/>
      <c r="I162" s="19"/>
      <c r="J162" s="19"/>
      <c r="K162" s="19"/>
      <c r="L162" s="19"/>
      <c r="M162" s="19"/>
      <c r="N162" s="19"/>
      <c r="O162" s="19"/>
      <c r="P162" s="66"/>
    </row>
    <row r="163" spans="1:16" s="24" customFormat="1" x14ac:dyDescent="0.25">
      <c r="A163" s="4" t="s">
        <v>650</v>
      </c>
      <c r="B163" s="4" t="s">
        <v>1058</v>
      </c>
      <c r="C163" s="5">
        <v>43252</v>
      </c>
      <c r="D163" s="6" t="s">
        <v>18</v>
      </c>
      <c r="E163" s="6" t="s">
        <v>686</v>
      </c>
      <c r="F163" s="7" t="s">
        <v>722</v>
      </c>
      <c r="G163" s="8" t="s">
        <v>757</v>
      </c>
      <c r="H163" s="6" t="s">
        <v>18</v>
      </c>
      <c r="I163" s="6" t="s">
        <v>1132</v>
      </c>
      <c r="J163" s="59">
        <f>2541.7+10821.6</f>
        <v>13363.3</v>
      </c>
      <c r="K163" s="9"/>
      <c r="L163" s="9"/>
      <c r="M163" s="9"/>
      <c r="N163" s="9"/>
      <c r="O163" s="61" t="s">
        <v>17</v>
      </c>
      <c r="P163" s="6" t="s">
        <v>1133</v>
      </c>
    </row>
    <row r="164" spans="1:16" s="24" customFormat="1" x14ac:dyDescent="0.25">
      <c r="A164" s="4" t="s">
        <v>651</v>
      </c>
      <c r="B164" s="4" t="s">
        <v>1059</v>
      </c>
      <c r="C164" s="5">
        <v>43252</v>
      </c>
      <c r="D164" s="6" t="s">
        <v>18</v>
      </c>
      <c r="E164" s="6" t="s">
        <v>687</v>
      </c>
      <c r="F164" s="7" t="s">
        <v>723</v>
      </c>
      <c r="G164" s="8" t="s">
        <v>758</v>
      </c>
      <c r="H164" s="6" t="s">
        <v>18</v>
      </c>
      <c r="I164" s="6" t="s">
        <v>1132</v>
      </c>
      <c r="J164" s="59">
        <v>861.7</v>
      </c>
      <c r="K164" s="9"/>
      <c r="L164" s="9"/>
      <c r="M164" s="9"/>
      <c r="N164" s="9"/>
      <c r="O164" s="61" t="s">
        <v>17</v>
      </c>
      <c r="P164" s="6" t="s">
        <v>1133</v>
      </c>
    </row>
    <row r="165" spans="1:16" s="24" customFormat="1" x14ac:dyDescent="0.25">
      <c r="A165" s="4" t="s">
        <v>651</v>
      </c>
      <c r="B165" s="4" t="s">
        <v>1060</v>
      </c>
      <c r="C165" s="5">
        <v>43252</v>
      </c>
      <c r="D165" s="6" t="s">
        <v>18</v>
      </c>
      <c r="E165" s="6" t="s">
        <v>687</v>
      </c>
      <c r="F165" s="7" t="s">
        <v>723</v>
      </c>
      <c r="G165" s="6" t="s">
        <v>759</v>
      </c>
      <c r="H165" s="6" t="s">
        <v>18</v>
      </c>
      <c r="I165" s="6" t="s">
        <v>1132</v>
      </c>
      <c r="J165" s="59">
        <v>157.5</v>
      </c>
      <c r="K165" s="9"/>
      <c r="L165" s="9"/>
      <c r="M165" s="9"/>
      <c r="N165" s="9"/>
      <c r="O165" s="61" t="s">
        <v>17</v>
      </c>
      <c r="P165" s="6" t="s">
        <v>1133</v>
      </c>
    </row>
    <row r="166" spans="1:16" s="24" customFormat="1" x14ac:dyDescent="0.25">
      <c r="A166" s="4" t="s">
        <v>651</v>
      </c>
      <c r="B166" s="4" t="s">
        <v>1061</v>
      </c>
      <c r="C166" s="5">
        <v>43252</v>
      </c>
      <c r="D166" s="6" t="s">
        <v>18</v>
      </c>
      <c r="E166" s="6" t="s">
        <v>687</v>
      </c>
      <c r="F166" s="7" t="s">
        <v>723</v>
      </c>
      <c r="G166" s="8" t="s">
        <v>760</v>
      </c>
      <c r="H166" s="6" t="s">
        <v>18</v>
      </c>
      <c r="I166" s="6" t="s">
        <v>1132</v>
      </c>
      <c r="J166" s="59">
        <v>197.5</v>
      </c>
      <c r="K166" s="9"/>
      <c r="L166" s="9"/>
      <c r="M166" s="9"/>
      <c r="N166" s="9"/>
      <c r="O166" s="61" t="s">
        <v>17</v>
      </c>
      <c r="P166" s="6" t="s">
        <v>1133</v>
      </c>
    </row>
    <row r="167" spans="1:16" s="24" customFormat="1" x14ac:dyDescent="0.25">
      <c r="A167" s="4" t="s">
        <v>651</v>
      </c>
      <c r="B167" s="4" t="s">
        <v>1062</v>
      </c>
      <c r="C167" s="5">
        <v>43252</v>
      </c>
      <c r="D167" s="6" t="s">
        <v>18</v>
      </c>
      <c r="E167" s="6" t="s">
        <v>687</v>
      </c>
      <c r="F167" s="7" t="s">
        <v>723</v>
      </c>
      <c r="G167" s="6" t="s">
        <v>761</v>
      </c>
      <c r="H167" s="6" t="s">
        <v>18</v>
      </c>
      <c r="I167" s="6" t="s">
        <v>1132</v>
      </c>
      <c r="J167" s="59">
        <v>211.6</v>
      </c>
      <c r="K167" s="9"/>
      <c r="L167" s="9"/>
      <c r="M167" s="9"/>
      <c r="N167" s="9"/>
      <c r="O167" s="61" t="s">
        <v>17</v>
      </c>
      <c r="P167" s="6" t="s">
        <v>1133</v>
      </c>
    </row>
    <row r="168" spans="1:16" s="24" customFormat="1" x14ac:dyDescent="0.25">
      <c r="A168" s="4" t="s">
        <v>651</v>
      </c>
      <c r="B168" s="4" t="s">
        <v>1063</v>
      </c>
      <c r="C168" s="5">
        <v>43252</v>
      </c>
      <c r="D168" s="6" t="s">
        <v>18</v>
      </c>
      <c r="E168" s="6" t="s">
        <v>687</v>
      </c>
      <c r="F168" s="7" t="s">
        <v>723</v>
      </c>
      <c r="G168" s="6" t="s">
        <v>762</v>
      </c>
      <c r="H168" s="6" t="s">
        <v>18</v>
      </c>
      <c r="I168" s="6" t="s">
        <v>1132</v>
      </c>
      <c r="J168" s="59">
        <v>379</v>
      </c>
      <c r="K168" s="9"/>
      <c r="L168" s="9"/>
      <c r="M168" s="9"/>
      <c r="N168" s="9"/>
      <c r="O168" s="61" t="s">
        <v>17</v>
      </c>
      <c r="P168" s="6" t="s">
        <v>1133</v>
      </c>
    </row>
    <row r="169" spans="1:16" s="24" customFormat="1" x14ac:dyDescent="0.25">
      <c r="A169" s="4" t="s">
        <v>652</v>
      </c>
      <c r="B169" s="4" t="s">
        <v>1064</v>
      </c>
      <c r="C169" s="5">
        <v>43253</v>
      </c>
      <c r="D169" s="6" t="s">
        <v>18</v>
      </c>
      <c r="E169" s="6" t="s">
        <v>688</v>
      </c>
      <c r="F169" s="7" t="s">
        <v>724</v>
      </c>
      <c r="G169" s="6" t="s">
        <v>763</v>
      </c>
      <c r="H169" s="6" t="s">
        <v>18</v>
      </c>
      <c r="I169" s="6" t="s">
        <v>1132</v>
      </c>
      <c r="J169" s="59">
        <v>1348.7</v>
      </c>
      <c r="K169" s="9"/>
      <c r="L169" s="9"/>
      <c r="M169" s="9"/>
      <c r="N169" s="9"/>
      <c r="O169" s="61" t="s">
        <v>17</v>
      </c>
      <c r="P169" s="6" t="s">
        <v>1133</v>
      </c>
    </row>
    <row r="170" spans="1:16" s="24" customFormat="1" x14ac:dyDescent="0.25">
      <c r="A170" s="4" t="s">
        <v>653</v>
      </c>
      <c r="B170" s="4" t="s">
        <v>1065</v>
      </c>
      <c r="C170" s="5">
        <v>43254</v>
      </c>
      <c r="D170" s="6" t="s">
        <v>14</v>
      </c>
      <c r="E170" s="6" t="s">
        <v>689</v>
      </c>
      <c r="F170" s="7" t="s">
        <v>725</v>
      </c>
      <c r="G170" s="6" t="s">
        <v>764</v>
      </c>
      <c r="H170" s="6" t="s">
        <v>14</v>
      </c>
      <c r="I170" s="6" t="s">
        <v>1132</v>
      </c>
      <c r="J170" s="59">
        <v>756.5</v>
      </c>
      <c r="K170" s="9"/>
      <c r="L170" s="9"/>
      <c r="M170" s="9"/>
      <c r="N170" s="9"/>
      <c r="O170" s="61" t="s">
        <v>17</v>
      </c>
      <c r="P170" s="6" t="s">
        <v>1133</v>
      </c>
    </row>
    <row r="171" spans="1:16" s="24" customFormat="1" x14ac:dyDescent="0.25">
      <c r="A171" s="4" t="s">
        <v>654</v>
      </c>
      <c r="B171" s="4" t="s">
        <v>1066</v>
      </c>
      <c r="C171" s="5">
        <v>43254</v>
      </c>
      <c r="D171" s="6" t="s">
        <v>25</v>
      </c>
      <c r="E171" s="6" t="s">
        <v>690</v>
      </c>
      <c r="F171" s="7" t="s">
        <v>726</v>
      </c>
      <c r="G171" s="6" t="s">
        <v>765</v>
      </c>
      <c r="H171" s="6" t="s">
        <v>25</v>
      </c>
      <c r="I171" s="6" t="s">
        <v>1132</v>
      </c>
      <c r="J171" s="59">
        <v>347.5</v>
      </c>
      <c r="K171" s="9"/>
      <c r="L171" s="9"/>
      <c r="M171" s="9"/>
      <c r="N171" s="9"/>
      <c r="O171" s="61" t="s">
        <v>17</v>
      </c>
      <c r="P171" s="6" t="s">
        <v>1133</v>
      </c>
    </row>
    <row r="172" spans="1:16" s="24" customFormat="1" x14ac:dyDescent="0.25">
      <c r="A172" s="4" t="s">
        <v>654</v>
      </c>
      <c r="B172" s="4" t="s">
        <v>1067</v>
      </c>
      <c r="C172" s="5">
        <v>43255</v>
      </c>
      <c r="D172" s="6" t="s">
        <v>25</v>
      </c>
      <c r="E172" s="6" t="s">
        <v>690</v>
      </c>
      <c r="F172" s="7" t="s">
        <v>726</v>
      </c>
      <c r="G172" s="8" t="s">
        <v>766</v>
      </c>
      <c r="H172" s="6" t="s">
        <v>25</v>
      </c>
      <c r="I172" s="6" t="s">
        <v>1132</v>
      </c>
      <c r="J172" s="59">
        <v>188.2</v>
      </c>
      <c r="K172" s="9"/>
      <c r="L172" s="9"/>
      <c r="M172" s="9"/>
      <c r="N172" s="9"/>
      <c r="O172" s="61" t="s">
        <v>17</v>
      </c>
      <c r="P172" s="6" t="s">
        <v>1133</v>
      </c>
    </row>
    <row r="173" spans="1:16" s="24" customFormat="1" x14ac:dyDescent="0.25">
      <c r="A173" s="4" t="s">
        <v>655</v>
      </c>
      <c r="B173" s="4" t="s">
        <v>1068</v>
      </c>
      <c r="C173" s="5">
        <v>43255</v>
      </c>
      <c r="D173" s="6" t="s">
        <v>18</v>
      </c>
      <c r="E173" s="6" t="s">
        <v>691</v>
      </c>
      <c r="F173" s="7" t="s">
        <v>727</v>
      </c>
      <c r="G173" s="6" t="s">
        <v>767</v>
      </c>
      <c r="H173" s="6" t="s">
        <v>18</v>
      </c>
      <c r="I173" s="6" t="s">
        <v>1132</v>
      </c>
      <c r="J173" s="59">
        <f>3760+6321.6</f>
        <v>10081.6</v>
      </c>
      <c r="K173" s="9"/>
      <c r="L173" s="9"/>
      <c r="M173" s="9"/>
      <c r="N173" s="9"/>
      <c r="O173" s="61" t="s">
        <v>17</v>
      </c>
      <c r="P173" s="6" t="s">
        <v>1133</v>
      </c>
    </row>
    <row r="174" spans="1:16" s="24" customFormat="1" x14ac:dyDescent="0.25">
      <c r="A174" s="4" t="s">
        <v>656</v>
      </c>
      <c r="B174" s="4" t="s">
        <v>1069</v>
      </c>
      <c r="C174" s="5">
        <v>43257</v>
      </c>
      <c r="D174" s="6" t="s">
        <v>18</v>
      </c>
      <c r="E174" s="6" t="s">
        <v>692</v>
      </c>
      <c r="F174" s="7" t="s">
        <v>728</v>
      </c>
      <c r="G174" s="6" t="s">
        <v>768</v>
      </c>
      <c r="H174" s="6" t="s">
        <v>18</v>
      </c>
      <c r="I174" s="6" t="s">
        <v>1132</v>
      </c>
      <c r="J174" s="59">
        <v>597.4</v>
      </c>
      <c r="K174" s="9"/>
      <c r="L174" s="9"/>
      <c r="M174" s="9"/>
      <c r="N174" s="9"/>
      <c r="O174" s="61" t="s">
        <v>17</v>
      </c>
      <c r="P174" s="6" t="s">
        <v>1133</v>
      </c>
    </row>
    <row r="175" spans="1:16" s="24" customFormat="1" x14ac:dyDescent="0.25">
      <c r="A175" s="4" t="s">
        <v>657</v>
      </c>
      <c r="B175" s="4" t="s">
        <v>1070</v>
      </c>
      <c r="C175" s="5">
        <v>43257</v>
      </c>
      <c r="D175" s="6" t="s">
        <v>14</v>
      </c>
      <c r="E175" s="6" t="s">
        <v>693</v>
      </c>
      <c r="F175" s="7" t="s">
        <v>728</v>
      </c>
      <c r="G175" s="8" t="s">
        <v>769</v>
      </c>
      <c r="H175" s="6" t="s">
        <v>14</v>
      </c>
      <c r="I175" s="6" t="s">
        <v>1132</v>
      </c>
      <c r="J175" s="59">
        <v>281.39999999999998</v>
      </c>
      <c r="K175" s="9"/>
      <c r="L175" s="9"/>
      <c r="M175" s="9"/>
      <c r="N175" s="9"/>
      <c r="O175" s="61" t="s">
        <v>17</v>
      </c>
      <c r="P175" s="6" t="s">
        <v>1133</v>
      </c>
    </row>
    <row r="176" spans="1:16" s="24" customFormat="1" x14ac:dyDescent="0.25">
      <c r="A176" s="4" t="s">
        <v>657</v>
      </c>
      <c r="B176" s="4" t="s">
        <v>1071</v>
      </c>
      <c r="C176" s="5">
        <v>43257</v>
      </c>
      <c r="D176" s="6" t="s">
        <v>14</v>
      </c>
      <c r="E176" s="6" t="s">
        <v>693</v>
      </c>
      <c r="F176" s="7" t="s">
        <v>728</v>
      </c>
      <c r="G176" s="7" t="s">
        <v>770</v>
      </c>
      <c r="H176" s="6" t="s">
        <v>14</v>
      </c>
      <c r="I176" s="6" t="s">
        <v>1132</v>
      </c>
      <c r="J176" s="59">
        <v>229.5</v>
      </c>
      <c r="K176" s="9"/>
      <c r="L176" s="9"/>
      <c r="M176" s="9"/>
      <c r="N176" s="9"/>
      <c r="O176" s="61" t="s">
        <v>17</v>
      </c>
      <c r="P176" s="6" t="s">
        <v>1133</v>
      </c>
    </row>
    <row r="177" spans="1:16" s="24" customFormat="1" x14ac:dyDescent="0.25">
      <c r="A177" s="4" t="s">
        <v>658</v>
      </c>
      <c r="B177" s="4" t="s">
        <v>1072</v>
      </c>
      <c r="C177" s="5">
        <v>43258</v>
      </c>
      <c r="D177" s="6" t="s">
        <v>25</v>
      </c>
      <c r="E177" s="6" t="s">
        <v>694</v>
      </c>
      <c r="F177" s="7" t="s">
        <v>729</v>
      </c>
      <c r="G177" s="6" t="s">
        <v>771</v>
      </c>
      <c r="H177" s="6" t="s">
        <v>25</v>
      </c>
      <c r="I177" s="6" t="s">
        <v>1132</v>
      </c>
      <c r="J177" s="59">
        <v>357.7</v>
      </c>
      <c r="K177" s="9"/>
      <c r="L177" s="9"/>
      <c r="M177" s="9"/>
      <c r="N177" s="9"/>
      <c r="O177" s="61" t="s">
        <v>17</v>
      </c>
      <c r="P177" s="6" t="s">
        <v>1133</v>
      </c>
    </row>
    <row r="178" spans="1:16" s="24" customFormat="1" x14ac:dyDescent="0.25">
      <c r="A178" s="4" t="s">
        <v>659</v>
      </c>
      <c r="B178" s="4" t="s">
        <v>1073</v>
      </c>
      <c r="C178" s="5">
        <v>43259</v>
      </c>
      <c r="D178" s="6" t="s">
        <v>25</v>
      </c>
      <c r="E178" s="6" t="s">
        <v>695</v>
      </c>
      <c r="F178" s="7" t="s">
        <v>730</v>
      </c>
      <c r="G178" s="7" t="s">
        <v>772</v>
      </c>
      <c r="H178" s="6" t="s">
        <v>25</v>
      </c>
      <c r="I178" s="6" t="s">
        <v>1132</v>
      </c>
      <c r="J178" s="59">
        <v>484.7</v>
      </c>
      <c r="K178" s="9"/>
      <c r="L178" s="9"/>
      <c r="M178" s="9"/>
      <c r="N178" s="9"/>
      <c r="O178" s="61" t="s">
        <v>17</v>
      </c>
      <c r="P178" s="6" t="s">
        <v>1133</v>
      </c>
    </row>
    <row r="179" spans="1:16" s="24" customFormat="1" x14ac:dyDescent="0.25">
      <c r="A179" s="4" t="s">
        <v>660</v>
      </c>
      <c r="B179" s="4" t="s">
        <v>1074</v>
      </c>
      <c r="C179" s="5">
        <v>43259</v>
      </c>
      <c r="D179" s="6" t="s">
        <v>25</v>
      </c>
      <c r="E179" s="6" t="s">
        <v>696</v>
      </c>
      <c r="F179" s="7" t="s">
        <v>731</v>
      </c>
      <c r="G179" s="6" t="s">
        <v>773</v>
      </c>
      <c r="H179" s="6" t="s">
        <v>25</v>
      </c>
      <c r="I179" s="6" t="s">
        <v>1132</v>
      </c>
      <c r="J179" s="59">
        <v>241.6</v>
      </c>
      <c r="K179" s="9"/>
      <c r="L179" s="9"/>
      <c r="M179" s="9"/>
      <c r="N179" s="9"/>
      <c r="O179" s="61" t="s">
        <v>17</v>
      </c>
      <c r="P179" s="6" t="s">
        <v>1133</v>
      </c>
    </row>
    <row r="180" spans="1:16" s="24" customFormat="1" x14ac:dyDescent="0.25">
      <c r="A180" s="4" t="s">
        <v>661</v>
      </c>
      <c r="B180" s="4" t="s">
        <v>1075</v>
      </c>
      <c r="C180" s="5">
        <v>43259</v>
      </c>
      <c r="D180" s="6" t="s">
        <v>25</v>
      </c>
      <c r="E180" s="6" t="s">
        <v>697</v>
      </c>
      <c r="F180" s="7" t="s">
        <v>732</v>
      </c>
      <c r="G180" s="6" t="s">
        <v>774</v>
      </c>
      <c r="H180" s="6" t="s">
        <v>25</v>
      </c>
      <c r="I180" s="6" t="s">
        <v>1132</v>
      </c>
      <c r="J180" s="58">
        <v>69</v>
      </c>
      <c r="K180" s="9"/>
      <c r="L180" s="9"/>
      <c r="M180" s="9"/>
      <c r="N180" s="9"/>
      <c r="O180" s="61" t="s">
        <v>17</v>
      </c>
      <c r="P180" s="6" t="s">
        <v>1133</v>
      </c>
    </row>
    <row r="181" spans="1:16" s="24" customFormat="1" x14ac:dyDescent="0.25">
      <c r="A181" s="4" t="s">
        <v>661</v>
      </c>
      <c r="B181" s="4" t="s">
        <v>1076</v>
      </c>
      <c r="C181" s="5">
        <v>43259</v>
      </c>
      <c r="D181" s="6" t="s">
        <v>25</v>
      </c>
      <c r="E181" s="6" t="s">
        <v>697</v>
      </c>
      <c r="F181" s="7" t="s">
        <v>732</v>
      </c>
      <c r="G181" s="6" t="s">
        <v>775</v>
      </c>
      <c r="H181" s="6" t="s">
        <v>25</v>
      </c>
      <c r="I181" s="6" t="s">
        <v>1132</v>
      </c>
      <c r="J181" s="58">
        <v>61</v>
      </c>
      <c r="K181" s="9"/>
      <c r="L181" s="9"/>
      <c r="M181" s="9"/>
      <c r="N181" s="9"/>
      <c r="O181" s="61" t="s">
        <v>17</v>
      </c>
      <c r="P181" s="6" t="s">
        <v>1133</v>
      </c>
    </row>
    <row r="182" spans="1:16" s="24" customFormat="1" x14ac:dyDescent="0.25">
      <c r="A182" s="4" t="s">
        <v>662</v>
      </c>
      <c r="B182" s="4" t="s">
        <v>1077</v>
      </c>
      <c r="C182" s="5">
        <v>43259</v>
      </c>
      <c r="D182" s="6" t="s">
        <v>25</v>
      </c>
      <c r="E182" s="6" t="s">
        <v>698</v>
      </c>
      <c r="F182" s="7" t="s">
        <v>733</v>
      </c>
      <c r="G182" s="6" t="s">
        <v>776</v>
      </c>
      <c r="H182" s="6" t="s">
        <v>25</v>
      </c>
      <c r="I182" s="6" t="s">
        <v>1132</v>
      </c>
      <c r="J182" s="59">
        <v>981.8</v>
      </c>
      <c r="K182" s="9"/>
      <c r="L182" s="9"/>
      <c r="M182" s="9"/>
      <c r="N182" s="9"/>
      <c r="O182" s="61" t="s">
        <v>17</v>
      </c>
      <c r="P182" s="6" t="s">
        <v>1133</v>
      </c>
    </row>
    <row r="183" spans="1:16" s="24" customFormat="1" x14ac:dyDescent="0.25">
      <c r="A183" s="4" t="s">
        <v>663</v>
      </c>
      <c r="B183" s="4" t="s">
        <v>1078</v>
      </c>
      <c r="C183" s="5">
        <v>43260</v>
      </c>
      <c r="D183" s="6" t="s">
        <v>14</v>
      </c>
      <c r="E183" s="6" t="s">
        <v>699</v>
      </c>
      <c r="F183" s="7" t="s">
        <v>734</v>
      </c>
      <c r="G183" s="6" t="s">
        <v>777</v>
      </c>
      <c r="H183" s="6" t="s">
        <v>14</v>
      </c>
      <c r="I183" s="6" t="s">
        <v>1132</v>
      </c>
      <c r="J183" s="59">
        <f>646.5+160</f>
        <v>806.5</v>
      </c>
      <c r="K183" s="9"/>
      <c r="L183" s="9"/>
      <c r="M183" s="9"/>
      <c r="N183" s="9"/>
      <c r="O183" s="61" t="s">
        <v>17</v>
      </c>
      <c r="P183" s="6" t="s">
        <v>1133</v>
      </c>
    </row>
    <row r="184" spans="1:16" s="24" customFormat="1" x14ac:dyDescent="0.25">
      <c r="A184" s="4" t="s">
        <v>664</v>
      </c>
      <c r="B184" s="4" t="s">
        <v>1079</v>
      </c>
      <c r="C184" s="5">
        <v>43260</v>
      </c>
      <c r="D184" s="6" t="s">
        <v>14</v>
      </c>
      <c r="E184" s="6" t="s">
        <v>700</v>
      </c>
      <c r="F184" s="7" t="s">
        <v>735</v>
      </c>
      <c r="G184" s="8" t="s">
        <v>778</v>
      </c>
      <c r="H184" s="6" t="s">
        <v>14</v>
      </c>
      <c r="I184" s="6" t="s">
        <v>1132</v>
      </c>
      <c r="J184" s="59">
        <v>701.5</v>
      </c>
      <c r="K184" s="9"/>
      <c r="L184" s="9"/>
      <c r="M184" s="9"/>
      <c r="N184" s="9"/>
      <c r="O184" s="61" t="s">
        <v>17</v>
      </c>
      <c r="P184" s="6" t="s">
        <v>1133</v>
      </c>
    </row>
    <row r="185" spans="1:16" s="24" customFormat="1" x14ac:dyDescent="0.25">
      <c r="A185" s="4" t="s">
        <v>665</v>
      </c>
      <c r="B185" s="4" t="s">
        <v>1080</v>
      </c>
      <c r="C185" s="5">
        <v>43260</v>
      </c>
      <c r="D185" s="6" t="s">
        <v>24</v>
      </c>
      <c r="E185" s="6" t="s">
        <v>701</v>
      </c>
      <c r="F185" s="7" t="s">
        <v>736</v>
      </c>
      <c r="G185" s="6" t="s">
        <v>779</v>
      </c>
      <c r="H185" s="6" t="s">
        <v>24</v>
      </c>
      <c r="I185" s="6" t="s">
        <v>1132</v>
      </c>
      <c r="J185" s="58">
        <v>591</v>
      </c>
      <c r="K185" s="9"/>
      <c r="L185" s="9"/>
      <c r="M185" s="9"/>
      <c r="N185" s="9"/>
      <c r="O185" s="61" t="s">
        <v>17</v>
      </c>
      <c r="P185" s="6" t="s">
        <v>1133</v>
      </c>
    </row>
    <row r="186" spans="1:16" s="24" customFormat="1" x14ac:dyDescent="0.25">
      <c r="A186" s="4" t="s">
        <v>666</v>
      </c>
      <c r="B186" s="4" t="s">
        <v>1081</v>
      </c>
      <c r="C186" s="5">
        <v>43261</v>
      </c>
      <c r="D186" s="6" t="s">
        <v>25</v>
      </c>
      <c r="E186" s="6" t="s">
        <v>702</v>
      </c>
      <c r="F186" s="7" t="s">
        <v>737</v>
      </c>
      <c r="G186" s="6" t="s">
        <v>780</v>
      </c>
      <c r="H186" s="6" t="s">
        <v>25</v>
      </c>
      <c r="I186" s="6" t="s">
        <v>1132</v>
      </c>
      <c r="J186" s="59">
        <f>2831.1+10919.7</f>
        <v>13750.800000000001</v>
      </c>
      <c r="K186" s="9"/>
      <c r="L186" s="9"/>
      <c r="M186" s="9"/>
      <c r="N186" s="9"/>
      <c r="O186" s="61" t="s">
        <v>17</v>
      </c>
      <c r="P186" s="6" t="s">
        <v>1133</v>
      </c>
    </row>
    <row r="187" spans="1:16" s="24" customFormat="1" x14ac:dyDescent="0.25">
      <c r="A187" s="4" t="s">
        <v>667</v>
      </c>
      <c r="B187" s="4" t="s">
        <v>1082</v>
      </c>
      <c r="C187" s="5">
        <v>43262</v>
      </c>
      <c r="D187" s="6" t="s">
        <v>25</v>
      </c>
      <c r="E187" s="6" t="s">
        <v>703</v>
      </c>
      <c r="F187" s="7" t="s">
        <v>738</v>
      </c>
      <c r="G187" s="6" t="s">
        <v>781</v>
      </c>
      <c r="H187" s="6" t="s">
        <v>25</v>
      </c>
      <c r="I187" s="6" t="s">
        <v>1132</v>
      </c>
      <c r="J187" s="59">
        <v>233.5</v>
      </c>
      <c r="K187" s="9"/>
      <c r="L187" s="9"/>
      <c r="M187" s="9"/>
      <c r="N187" s="9"/>
      <c r="O187" s="61" t="s">
        <v>17</v>
      </c>
      <c r="P187" s="6" t="s">
        <v>1133</v>
      </c>
    </row>
    <row r="188" spans="1:16" s="24" customFormat="1" x14ac:dyDescent="0.25">
      <c r="A188" s="4" t="s">
        <v>668</v>
      </c>
      <c r="B188" s="4" t="s">
        <v>1083</v>
      </c>
      <c r="C188" s="5">
        <v>43264</v>
      </c>
      <c r="D188" s="6" t="s">
        <v>25</v>
      </c>
      <c r="E188" s="6" t="s">
        <v>704</v>
      </c>
      <c r="F188" s="7" t="s">
        <v>739</v>
      </c>
      <c r="G188" s="6" t="s">
        <v>782</v>
      </c>
      <c r="H188" s="6" t="s">
        <v>25</v>
      </c>
      <c r="I188" s="6" t="s">
        <v>1132</v>
      </c>
      <c r="J188" s="59">
        <f>2079.7+9268.7</f>
        <v>11348.400000000001</v>
      </c>
      <c r="K188" s="9"/>
      <c r="L188" s="9"/>
      <c r="M188" s="9"/>
      <c r="N188" s="9"/>
      <c r="O188" s="61" t="s">
        <v>17</v>
      </c>
      <c r="P188" s="6" t="s">
        <v>1133</v>
      </c>
    </row>
    <row r="189" spans="1:16" s="24" customFormat="1" x14ac:dyDescent="0.25">
      <c r="A189" s="4" t="s">
        <v>669</v>
      </c>
      <c r="B189" s="4" t="s">
        <v>1084</v>
      </c>
      <c r="C189" s="5">
        <v>43264</v>
      </c>
      <c r="D189" s="6" t="s">
        <v>25</v>
      </c>
      <c r="E189" s="6" t="s">
        <v>705</v>
      </c>
      <c r="F189" s="7" t="s">
        <v>740</v>
      </c>
      <c r="G189" s="8" t="s">
        <v>783</v>
      </c>
      <c r="H189" s="6" t="s">
        <v>25</v>
      </c>
      <c r="I189" s="6" t="s">
        <v>1132</v>
      </c>
      <c r="J189" s="59">
        <f>2363.7+6591.6</f>
        <v>8955.2999999999993</v>
      </c>
      <c r="K189" s="9"/>
      <c r="L189" s="9"/>
      <c r="M189" s="9"/>
      <c r="N189" s="9"/>
      <c r="O189" s="61" t="s">
        <v>17</v>
      </c>
      <c r="P189" s="6" t="s">
        <v>1133</v>
      </c>
    </row>
    <row r="190" spans="1:16" s="24" customFormat="1" x14ac:dyDescent="0.25">
      <c r="A190" s="4" t="s">
        <v>669</v>
      </c>
      <c r="B190" s="4" t="s">
        <v>1085</v>
      </c>
      <c r="C190" s="5">
        <v>43264</v>
      </c>
      <c r="D190" s="6" t="s">
        <v>25</v>
      </c>
      <c r="E190" s="6" t="s">
        <v>705</v>
      </c>
      <c r="F190" s="7" t="s">
        <v>740</v>
      </c>
      <c r="G190" s="8" t="s">
        <v>784</v>
      </c>
      <c r="H190" s="6" t="s">
        <v>25</v>
      </c>
      <c r="I190" s="6" t="s">
        <v>1132</v>
      </c>
      <c r="J190" s="59">
        <v>177.5</v>
      </c>
      <c r="K190" s="9"/>
      <c r="L190" s="9"/>
      <c r="M190" s="9"/>
      <c r="N190" s="9"/>
      <c r="O190" s="61" t="s">
        <v>17</v>
      </c>
      <c r="P190" s="6" t="s">
        <v>1133</v>
      </c>
    </row>
    <row r="191" spans="1:16" s="24" customFormat="1" x14ac:dyDescent="0.25">
      <c r="A191" s="4" t="s">
        <v>670</v>
      </c>
      <c r="B191" s="4" t="s">
        <v>1086</v>
      </c>
      <c r="C191" s="5">
        <v>43266</v>
      </c>
      <c r="D191" s="6" t="s">
        <v>18</v>
      </c>
      <c r="E191" s="6" t="s">
        <v>706</v>
      </c>
      <c r="F191" s="7" t="s">
        <v>741</v>
      </c>
      <c r="G191" s="6" t="s">
        <v>1131</v>
      </c>
      <c r="H191" s="6" t="s">
        <v>18</v>
      </c>
      <c r="I191" s="6" t="s">
        <v>1132</v>
      </c>
      <c r="J191" s="59">
        <v>269.5</v>
      </c>
      <c r="K191" s="9"/>
      <c r="L191" s="9"/>
      <c r="M191" s="9"/>
      <c r="N191" s="9"/>
      <c r="O191" s="61" t="s">
        <v>17</v>
      </c>
      <c r="P191" s="6" t="s">
        <v>1133</v>
      </c>
    </row>
    <row r="192" spans="1:16" s="24" customFormat="1" x14ac:dyDescent="0.25">
      <c r="A192" s="4" t="s">
        <v>670</v>
      </c>
      <c r="B192" s="4" t="s">
        <v>1087</v>
      </c>
      <c r="C192" s="5">
        <v>43266</v>
      </c>
      <c r="D192" s="6" t="s">
        <v>18</v>
      </c>
      <c r="E192" s="6" t="s">
        <v>706</v>
      </c>
      <c r="F192" s="7" t="s">
        <v>741</v>
      </c>
      <c r="G192" s="6" t="s">
        <v>785</v>
      </c>
      <c r="H192" s="6" t="s">
        <v>18</v>
      </c>
      <c r="I192" s="6" t="s">
        <v>1132</v>
      </c>
      <c r="J192" s="59">
        <f>2181.1+9811.7</f>
        <v>11992.800000000001</v>
      </c>
      <c r="K192" s="9"/>
      <c r="L192" s="9"/>
      <c r="M192" s="9"/>
      <c r="N192" s="9"/>
      <c r="O192" s="61" t="s">
        <v>17</v>
      </c>
      <c r="P192" s="6" t="s">
        <v>1133</v>
      </c>
    </row>
    <row r="193" spans="1:16" s="24" customFormat="1" x14ac:dyDescent="0.25">
      <c r="A193" s="4" t="s">
        <v>671</v>
      </c>
      <c r="B193" s="4" t="s">
        <v>1088</v>
      </c>
      <c r="C193" s="5">
        <v>43268</v>
      </c>
      <c r="D193" s="6" t="s">
        <v>25</v>
      </c>
      <c r="E193" s="6" t="s">
        <v>707</v>
      </c>
      <c r="F193" s="7" t="s">
        <v>742</v>
      </c>
      <c r="G193" s="8" t="s">
        <v>786</v>
      </c>
      <c r="H193" s="6" t="s">
        <v>25</v>
      </c>
      <c r="I193" s="6" t="s">
        <v>1132</v>
      </c>
      <c r="J193" s="59">
        <v>221.6</v>
      </c>
      <c r="K193" s="9"/>
      <c r="L193" s="9"/>
      <c r="M193" s="9"/>
      <c r="N193" s="9"/>
      <c r="O193" s="61" t="s">
        <v>17</v>
      </c>
      <c r="P193" s="6" t="s">
        <v>1133</v>
      </c>
    </row>
    <row r="194" spans="1:16" s="24" customFormat="1" x14ac:dyDescent="0.25">
      <c r="A194" s="4" t="s">
        <v>671</v>
      </c>
      <c r="B194" s="4" t="s">
        <v>1089</v>
      </c>
      <c r="C194" s="5">
        <v>43268</v>
      </c>
      <c r="D194" s="6" t="s">
        <v>25</v>
      </c>
      <c r="E194" s="6" t="s">
        <v>707</v>
      </c>
      <c r="F194" s="7" t="s">
        <v>742</v>
      </c>
      <c r="G194" s="6" t="s">
        <v>787</v>
      </c>
      <c r="H194" s="6" t="s">
        <v>25</v>
      </c>
      <c r="I194" s="6" t="s">
        <v>1132</v>
      </c>
      <c r="J194" s="59">
        <v>347.2</v>
      </c>
      <c r="K194" s="9"/>
      <c r="L194" s="9"/>
      <c r="M194" s="9"/>
      <c r="N194" s="9"/>
      <c r="O194" s="61" t="s">
        <v>17</v>
      </c>
      <c r="P194" s="6" t="s">
        <v>1133</v>
      </c>
    </row>
    <row r="195" spans="1:16" s="24" customFormat="1" x14ac:dyDescent="0.25">
      <c r="A195" s="4" t="s">
        <v>671</v>
      </c>
      <c r="B195" s="4" t="s">
        <v>1090</v>
      </c>
      <c r="C195" s="5">
        <v>43268</v>
      </c>
      <c r="D195" s="6" t="s">
        <v>25</v>
      </c>
      <c r="E195" s="6" t="s">
        <v>707</v>
      </c>
      <c r="F195" s="7" t="s">
        <v>742</v>
      </c>
      <c r="G195" s="8" t="s">
        <v>788</v>
      </c>
      <c r="H195" s="6" t="s">
        <v>25</v>
      </c>
      <c r="I195" s="6" t="s">
        <v>1132</v>
      </c>
      <c r="J195" s="59">
        <v>307.3</v>
      </c>
      <c r="K195" s="9"/>
      <c r="L195" s="9"/>
      <c r="M195" s="9"/>
      <c r="N195" s="9"/>
      <c r="O195" s="61" t="s">
        <v>17</v>
      </c>
      <c r="P195" s="6" t="s">
        <v>1133</v>
      </c>
    </row>
    <row r="196" spans="1:16" s="24" customFormat="1" x14ac:dyDescent="0.25">
      <c r="A196" s="4" t="s">
        <v>672</v>
      </c>
      <c r="B196" s="4" t="s">
        <v>1091</v>
      </c>
      <c r="C196" s="5">
        <v>43269</v>
      </c>
      <c r="D196" s="6" t="s">
        <v>14</v>
      </c>
      <c r="E196" s="6" t="s">
        <v>708</v>
      </c>
      <c r="F196" s="7" t="s">
        <v>743</v>
      </c>
      <c r="G196" s="8" t="s">
        <v>789</v>
      </c>
      <c r="H196" s="6" t="s">
        <v>14</v>
      </c>
      <c r="I196" s="6" t="s">
        <v>1132</v>
      </c>
      <c r="J196" s="59">
        <f>4371.6+5651.7</f>
        <v>10023.299999999999</v>
      </c>
      <c r="K196" s="9"/>
      <c r="L196" s="9"/>
      <c r="M196" s="9"/>
      <c r="N196" s="9"/>
      <c r="O196" s="61" t="s">
        <v>17</v>
      </c>
      <c r="P196" s="6" t="s">
        <v>1133</v>
      </c>
    </row>
    <row r="197" spans="1:16" s="24" customFormat="1" x14ac:dyDescent="0.25">
      <c r="A197" s="4" t="s">
        <v>673</v>
      </c>
      <c r="B197" s="4" t="s">
        <v>1092</v>
      </c>
      <c r="C197" s="5">
        <v>43270</v>
      </c>
      <c r="D197" s="6" t="s">
        <v>25</v>
      </c>
      <c r="E197" s="6" t="s">
        <v>709</v>
      </c>
      <c r="F197" s="7" t="s">
        <v>744</v>
      </c>
      <c r="G197" s="8" t="s">
        <v>790</v>
      </c>
      <c r="H197" s="6" t="s">
        <v>25</v>
      </c>
      <c r="I197" s="6" t="s">
        <v>1132</v>
      </c>
      <c r="J197" s="58">
        <v>274.3</v>
      </c>
      <c r="K197" s="9"/>
      <c r="L197" s="9"/>
      <c r="M197" s="9"/>
      <c r="N197" s="9"/>
      <c r="O197" s="61" t="s">
        <v>17</v>
      </c>
      <c r="P197" s="6" t="s">
        <v>1133</v>
      </c>
    </row>
    <row r="198" spans="1:16" s="24" customFormat="1" x14ac:dyDescent="0.25">
      <c r="A198" s="4" t="s">
        <v>673</v>
      </c>
      <c r="B198" s="4" t="s">
        <v>1093</v>
      </c>
      <c r="C198" s="5">
        <v>43270</v>
      </c>
      <c r="D198" s="6" t="s">
        <v>25</v>
      </c>
      <c r="E198" s="6" t="s">
        <v>709</v>
      </c>
      <c r="F198" s="7" t="s">
        <v>744</v>
      </c>
      <c r="G198" s="8" t="s">
        <v>791</v>
      </c>
      <c r="H198" s="6" t="s">
        <v>25</v>
      </c>
      <c r="I198" s="6" t="s">
        <v>1132</v>
      </c>
      <c r="J198" s="58">
        <v>211.6</v>
      </c>
      <c r="K198" s="9"/>
      <c r="L198" s="9"/>
      <c r="M198" s="9"/>
      <c r="N198" s="9"/>
      <c r="O198" s="61" t="s">
        <v>17</v>
      </c>
      <c r="P198" s="6" t="s">
        <v>1133</v>
      </c>
    </row>
    <row r="199" spans="1:16" s="24" customFormat="1" ht="12.75" x14ac:dyDescent="0.2">
      <c r="A199" s="4" t="s">
        <v>674</v>
      </c>
      <c r="B199" s="4" t="s">
        <v>1094</v>
      </c>
      <c r="C199" s="5">
        <v>43273</v>
      </c>
      <c r="D199" s="6" t="s">
        <v>24</v>
      </c>
      <c r="E199" s="6" t="s">
        <v>710</v>
      </c>
      <c r="F199" s="7" t="s">
        <v>745</v>
      </c>
      <c r="G199" s="6" t="s">
        <v>792</v>
      </c>
      <c r="H199" s="6" t="s">
        <v>24</v>
      </c>
      <c r="I199" s="6" t="s">
        <v>1132</v>
      </c>
      <c r="J199" s="9"/>
      <c r="K199" s="9"/>
      <c r="L199" s="9"/>
      <c r="M199" s="9"/>
      <c r="N199" s="9"/>
      <c r="O199" s="61" t="s">
        <v>17</v>
      </c>
      <c r="P199" s="6" t="s">
        <v>1133</v>
      </c>
    </row>
    <row r="200" spans="1:16" s="24" customFormat="1" x14ac:dyDescent="0.25">
      <c r="A200" s="4" t="s">
        <v>675</v>
      </c>
      <c r="B200" s="4" t="s">
        <v>1095</v>
      </c>
      <c r="C200" s="5">
        <v>43274</v>
      </c>
      <c r="D200" s="6" t="s">
        <v>25</v>
      </c>
      <c r="E200" s="6" t="s">
        <v>711</v>
      </c>
      <c r="F200" s="7" t="s">
        <v>746</v>
      </c>
      <c r="G200" s="8" t="s">
        <v>793</v>
      </c>
      <c r="H200" s="6" t="s">
        <v>25</v>
      </c>
      <c r="I200" s="6" t="s">
        <v>1132</v>
      </c>
      <c r="J200" s="59">
        <v>236.5</v>
      </c>
      <c r="K200" s="9"/>
      <c r="L200" s="9"/>
      <c r="M200" s="9"/>
      <c r="N200" s="9"/>
      <c r="O200" s="61" t="s">
        <v>17</v>
      </c>
      <c r="P200" s="6" t="s">
        <v>1133</v>
      </c>
    </row>
    <row r="201" spans="1:16" s="24" customFormat="1" x14ac:dyDescent="0.25">
      <c r="A201" s="4" t="s">
        <v>675</v>
      </c>
      <c r="B201" s="4" t="s">
        <v>1096</v>
      </c>
      <c r="C201" s="5">
        <v>43274</v>
      </c>
      <c r="D201" s="6" t="s">
        <v>25</v>
      </c>
      <c r="E201" s="6" t="s">
        <v>711</v>
      </c>
      <c r="F201" s="6" t="s">
        <v>746</v>
      </c>
      <c r="G201" s="6" t="s">
        <v>794</v>
      </c>
      <c r="H201" s="6" t="s">
        <v>25</v>
      </c>
      <c r="I201" s="6" t="s">
        <v>1132</v>
      </c>
      <c r="J201" s="59">
        <v>164.5</v>
      </c>
      <c r="K201" s="9"/>
      <c r="L201" s="9"/>
      <c r="M201" s="9"/>
      <c r="N201" s="9"/>
      <c r="O201" s="61" t="s">
        <v>17</v>
      </c>
      <c r="P201" s="6" t="s">
        <v>1133</v>
      </c>
    </row>
    <row r="202" spans="1:16" s="24" customFormat="1" x14ac:dyDescent="0.25">
      <c r="A202" s="4" t="s">
        <v>675</v>
      </c>
      <c r="B202" s="4" t="s">
        <v>1097</v>
      </c>
      <c r="C202" s="5">
        <v>43274</v>
      </c>
      <c r="D202" s="6" t="s">
        <v>25</v>
      </c>
      <c r="E202" s="6" t="s">
        <v>711</v>
      </c>
      <c r="F202" s="6" t="s">
        <v>746</v>
      </c>
      <c r="G202" s="6" t="s">
        <v>795</v>
      </c>
      <c r="H202" s="6" t="s">
        <v>25</v>
      </c>
      <c r="I202" s="6" t="s">
        <v>1132</v>
      </c>
      <c r="J202" s="59">
        <v>171.7</v>
      </c>
      <c r="K202" s="9"/>
      <c r="L202" s="9"/>
      <c r="M202" s="9"/>
      <c r="N202" s="9"/>
      <c r="O202" s="61" t="s">
        <v>17</v>
      </c>
      <c r="P202" s="6" t="s">
        <v>1133</v>
      </c>
    </row>
    <row r="203" spans="1:16" s="24" customFormat="1" x14ac:dyDescent="0.25">
      <c r="A203" s="4" t="s">
        <v>676</v>
      </c>
      <c r="B203" s="4" t="s">
        <v>1098</v>
      </c>
      <c r="C203" s="5">
        <v>43277</v>
      </c>
      <c r="D203" s="6" t="s">
        <v>24</v>
      </c>
      <c r="E203" s="6" t="s">
        <v>712</v>
      </c>
      <c r="F203" s="6" t="s">
        <v>747</v>
      </c>
      <c r="G203" s="25" t="s">
        <v>796</v>
      </c>
      <c r="H203" s="6" t="s">
        <v>24</v>
      </c>
      <c r="I203" s="6" t="s">
        <v>1132</v>
      </c>
      <c r="J203" s="58">
        <f>6029.8+6473</f>
        <v>12502.8</v>
      </c>
      <c r="K203" s="9"/>
      <c r="L203" s="9"/>
      <c r="M203" s="9"/>
      <c r="N203" s="9"/>
      <c r="O203" s="61" t="s">
        <v>17</v>
      </c>
      <c r="P203" s="6" t="s">
        <v>1133</v>
      </c>
    </row>
    <row r="204" spans="1:16" s="24" customFormat="1" x14ac:dyDescent="0.25">
      <c r="A204" s="4" t="s">
        <v>677</v>
      </c>
      <c r="B204" s="4" t="s">
        <v>1099</v>
      </c>
      <c r="C204" s="5">
        <v>43278</v>
      </c>
      <c r="D204" s="6" t="s">
        <v>25</v>
      </c>
      <c r="E204" s="6" t="s">
        <v>713</v>
      </c>
      <c r="F204" s="6" t="s">
        <v>748</v>
      </c>
      <c r="G204" s="25" t="s">
        <v>797</v>
      </c>
      <c r="H204" s="6" t="s">
        <v>25</v>
      </c>
      <c r="I204" s="6" t="s">
        <v>1132</v>
      </c>
      <c r="J204" s="58">
        <v>301.39999999999998</v>
      </c>
      <c r="K204" s="9"/>
      <c r="L204" s="9"/>
      <c r="M204" s="9"/>
      <c r="N204" s="9"/>
      <c r="O204" s="61" t="s">
        <v>17</v>
      </c>
      <c r="P204" s="6" t="s">
        <v>1133</v>
      </c>
    </row>
    <row r="205" spans="1:16" s="24" customFormat="1" x14ac:dyDescent="0.25">
      <c r="A205" s="4" t="s">
        <v>677</v>
      </c>
      <c r="B205" s="4" t="s">
        <v>1100</v>
      </c>
      <c r="C205" s="5">
        <v>43278</v>
      </c>
      <c r="D205" s="6" t="s">
        <v>25</v>
      </c>
      <c r="E205" s="6" t="s">
        <v>713</v>
      </c>
      <c r="F205" s="6" t="s">
        <v>748</v>
      </c>
      <c r="G205" s="25" t="s">
        <v>798</v>
      </c>
      <c r="H205" s="6" t="s">
        <v>25</v>
      </c>
      <c r="I205" s="6" t="s">
        <v>1132</v>
      </c>
      <c r="J205" s="58">
        <v>191.4</v>
      </c>
      <c r="K205" s="9"/>
      <c r="L205" s="9"/>
      <c r="M205" s="9"/>
      <c r="N205" s="9"/>
      <c r="O205" s="61" t="s">
        <v>17</v>
      </c>
      <c r="P205" s="6" t="s">
        <v>1133</v>
      </c>
    </row>
    <row r="206" spans="1:16" s="24" customFormat="1" x14ac:dyDescent="0.25">
      <c r="A206" s="4" t="s">
        <v>678</v>
      </c>
      <c r="B206" s="4" t="s">
        <v>1101</v>
      </c>
      <c r="C206" s="5">
        <v>43279</v>
      </c>
      <c r="D206" s="6" t="s">
        <v>18</v>
      </c>
      <c r="E206" s="6" t="s">
        <v>714</v>
      </c>
      <c r="F206" s="6" t="s">
        <v>749</v>
      </c>
      <c r="G206" s="6" t="s">
        <v>799</v>
      </c>
      <c r="H206" s="6" t="s">
        <v>18</v>
      </c>
      <c r="I206" s="6" t="s">
        <v>1132</v>
      </c>
      <c r="J206" s="58">
        <v>584</v>
      </c>
      <c r="K206" s="9"/>
      <c r="L206" s="9"/>
      <c r="M206" s="9"/>
      <c r="N206" s="9"/>
      <c r="O206" s="61" t="s">
        <v>17</v>
      </c>
      <c r="P206" s="6" t="s">
        <v>1133</v>
      </c>
    </row>
    <row r="207" spans="1:16" s="24" customFormat="1" x14ac:dyDescent="0.25">
      <c r="A207" s="4" t="s">
        <v>678</v>
      </c>
      <c r="B207" s="4" t="s">
        <v>1102</v>
      </c>
      <c r="C207" s="5">
        <v>43279</v>
      </c>
      <c r="D207" s="6" t="s">
        <v>18</v>
      </c>
      <c r="E207" s="6" t="s">
        <v>714</v>
      </c>
      <c r="F207" s="6" t="s">
        <v>749</v>
      </c>
      <c r="G207" s="25" t="s">
        <v>800</v>
      </c>
      <c r="H207" s="6" t="s">
        <v>18</v>
      </c>
      <c r="I207" s="6" t="s">
        <v>1132</v>
      </c>
      <c r="J207" s="58">
        <f>2572+170.44</f>
        <v>2742.44</v>
      </c>
      <c r="K207" s="9"/>
      <c r="L207" s="9"/>
      <c r="M207" s="9"/>
      <c r="N207" s="9"/>
      <c r="O207" s="61" t="s">
        <v>17</v>
      </c>
      <c r="P207" s="6" t="s">
        <v>1133</v>
      </c>
    </row>
    <row r="208" spans="1:16" s="24" customFormat="1" x14ac:dyDescent="0.25">
      <c r="A208" s="4" t="s">
        <v>679</v>
      </c>
      <c r="B208" s="4" t="s">
        <v>1103</v>
      </c>
      <c r="C208" s="5">
        <v>43279</v>
      </c>
      <c r="D208" s="6" t="s">
        <v>14</v>
      </c>
      <c r="E208" s="6" t="s">
        <v>715</v>
      </c>
      <c r="F208" s="6" t="s">
        <v>750</v>
      </c>
      <c r="G208" s="6" t="s">
        <v>801</v>
      </c>
      <c r="H208" s="6" t="s">
        <v>14</v>
      </c>
      <c r="I208" s="6" t="s">
        <v>1132</v>
      </c>
      <c r="J208" s="58">
        <v>309.5</v>
      </c>
      <c r="K208" s="9"/>
      <c r="L208" s="9"/>
      <c r="M208" s="9"/>
      <c r="N208" s="9"/>
      <c r="O208" s="61" t="s">
        <v>17</v>
      </c>
      <c r="P208" s="6" t="s">
        <v>1133</v>
      </c>
    </row>
    <row r="209" spans="1:16" s="24" customFormat="1" x14ac:dyDescent="0.25">
      <c r="A209" s="4" t="s">
        <v>680</v>
      </c>
      <c r="B209" s="4" t="s">
        <v>1104</v>
      </c>
      <c r="C209" s="5">
        <v>43279</v>
      </c>
      <c r="D209" s="6" t="s">
        <v>25</v>
      </c>
      <c r="E209" s="6" t="s">
        <v>716</v>
      </c>
      <c r="F209" s="6" t="s">
        <v>751</v>
      </c>
      <c r="G209" s="25" t="s">
        <v>802</v>
      </c>
      <c r="H209" s="6" t="s">
        <v>25</v>
      </c>
      <c r="I209" s="6" t="s">
        <v>1132</v>
      </c>
      <c r="J209" s="58">
        <f>4815.1+2202</f>
        <v>7017.1</v>
      </c>
      <c r="K209" s="9"/>
      <c r="L209" s="9"/>
      <c r="M209" s="9"/>
      <c r="N209" s="9"/>
      <c r="O209" s="61" t="s">
        <v>17</v>
      </c>
      <c r="P209" s="6" t="s">
        <v>1133</v>
      </c>
    </row>
    <row r="210" spans="1:16" s="24" customFormat="1" x14ac:dyDescent="0.25">
      <c r="A210" s="4" t="s">
        <v>681</v>
      </c>
      <c r="B210" s="4" t="s">
        <v>1105</v>
      </c>
      <c r="C210" s="5">
        <v>43280</v>
      </c>
      <c r="D210" s="6" t="s">
        <v>25</v>
      </c>
      <c r="E210" s="6" t="s">
        <v>717</v>
      </c>
      <c r="F210" s="6" t="s">
        <v>752</v>
      </c>
      <c r="G210" s="6" t="s">
        <v>803</v>
      </c>
      <c r="H210" s="6" t="s">
        <v>25</v>
      </c>
      <c r="I210" s="6" t="s">
        <v>1132</v>
      </c>
      <c r="J210" s="58">
        <v>288.3</v>
      </c>
      <c r="K210" s="9"/>
      <c r="L210" s="9"/>
      <c r="M210" s="9"/>
      <c r="N210" s="9"/>
      <c r="O210" s="61" t="s">
        <v>17</v>
      </c>
      <c r="P210" s="6" t="s">
        <v>1133</v>
      </c>
    </row>
    <row r="211" spans="1:16" s="24" customFormat="1" x14ac:dyDescent="0.25">
      <c r="A211" s="4" t="s">
        <v>682</v>
      </c>
      <c r="B211" s="4" t="s">
        <v>1106</v>
      </c>
      <c r="C211" s="5">
        <v>43280</v>
      </c>
      <c r="D211" s="6" t="s">
        <v>25</v>
      </c>
      <c r="E211" s="6" t="s">
        <v>718</v>
      </c>
      <c r="F211" s="6" t="s">
        <v>753</v>
      </c>
      <c r="G211" s="6" t="s">
        <v>804</v>
      </c>
      <c r="H211" s="6" t="s">
        <v>25</v>
      </c>
      <c r="I211" s="6" t="s">
        <v>1132</v>
      </c>
      <c r="J211" s="58"/>
      <c r="K211" s="9"/>
      <c r="L211" s="9"/>
      <c r="M211" s="9"/>
      <c r="N211" s="9"/>
      <c r="O211" s="61" t="s">
        <v>17</v>
      </c>
      <c r="P211" s="6" t="s">
        <v>1133</v>
      </c>
    </row>
    <row r="212" spans="1:16" s="24" customFormat="1" x14ac:dyDescent="0.25">
      <c r="A212" s="4" t="s">
        <v>683</v>
      </c>
      <c r="B212" s="4" t="s">
        <v>1107</v>
      </c>
      <c r="C212" s="5">
        <v>43280</v>
      </c>
      <c r="D212" s="6" t="s">
        <v>25</v>
      </c>
      <c r="E212" s="6" t="s">
        <v>719</v>
      </c>
      <c r="F212" s="6" t="s">
        <v>754</v>
      </c>
      <c r="G212" s="6" t="s">
        <v>805</v>
      </c>
      <c r="H212" s="6" t="s">
        <v>25</v>
      </c>
      <c r="I212" s="6" t="s">
        <v>1132</v>
      </c>
      <c r="J212" s="58">
        <v>263.60000000000002</v>
      </c>
      <c r="K212" s="9"/>
      <c r="L212" s="9"/>
      <c r="M212" s="9"/>
      <c r="N212" s="9"/>
      <c r="O212" s="61" t="s">
        <v>17</v>
      </c>
      <c r="P212" s="6" t="s">
        <v>1133</v>
      </c>
    </row>
    <row r="213" spans="1:16" s="24" customFormat="1" x14ac:dyDescent="0.25">
      <c r="A213" s="4" t="s">
        <v>683</v>
      </c>
      <c r="B213" s="4" t="s">
        <v>1108</v>
      </c>
      <c r="C213" s="5">
        <v>43280</v>
      </c>
      <c r="D213" s="6" t="s">
        <v>25</v>
      </c>
      <c r="E213" s="6" t="s">
        <v>719</v>
      </c>
      <c r="F213" s="6" t="s">
        <v>754</v>
      </c>
      <c r="G213" s="6" t="s">
        <v>806</v>
      </c>
      <c r="H213" s="6" t="s">
        <v>25</v>
      </c>
      <c r="I213" s="6" t="s">
        <v>1132</v>
      </c>
      <c r="J213" s="58">
        <v>231.5</v>
      </c>
      <c r="K213" s="9"/>
      <c r="L213" s="9"/>
      <c r="M213" s="9"/>
      <c r="N213" s="9"/>
      <c r="O213" s="61" t="s">
        <v>17</v>
      </c>
      <c r="P213" s="6" t="s">
        <v>1133</v>
      </c>
    </row>
    <row r="214" spans="1:16" s="24" customFormat="1" x14ac:dyDescent="0.25">
      <c r="A214" s="4" t="s">
        <v>683</v>
      </c>
      <c r="B214" s="4" t="s">
        <v>1109</v>
      </c>
      <c r="C214" s="5">
        <v>43280</v>
      </c>
      <c r="D214" s="6" t="s">
        <v>25</v>
      </c>
      <c r="E214" s="6" t="s">
        <v>719</v>
      </c>
      <c r="F214" s="6" t="s">
        <v>754</v>
      </c>
      <c r="G214" s="6" t="s">
        <v>807</v>
      </c>
      <c r="H214" s="6" t="s">
        <v>25</v>
      </c>
      <c r="I214" s="6" t="s">
        <v>1132</v>
      </c>
      <c r="J214" s="58">
        <v>178.3</v>
      </c>
      <c r="K214" s="9"/>
      <c r="L214" s="9"/>
      <c r="M214" s="9"/>
      <c r="N214" s="9"/>
      <c r="O214" s="61" t="s">
        <v>17</v>
      </c>
      <c r="P214" s="6" t="s">
        <v>1133</v>
      </c>
    </row>
    <row r="215" spans="1:16" s="24" customFormat="1" x14ac:dyDescent="0.25">
      <c r="A215" s="4" t="s">
        <v>684</v>
      </c>
      <c r="B215" s="4" t="s">
        <v>1110</v>
      </c>
      <c r="C215" s="5">
        <v>43280</v>
      </c>
      <c r="D215" s="6" t="s">
        <v>25</v>
      </c>
      <c r="E215" s="6" t="s">
        <v>720</v>
      </c>
      <c r="F215" s="6" t="s">
        <v>755</v>
      </c>
      <c r="G215" s="25" t="s">
        <v>808</v>
      </c>
      <c r="H215" s="6" t="s">
        <v>25</v>
      </c>
      <c r="I215" s="6" t="s">
        <v>1132</v>
      </c>
      <c r="J215" s="58">
        <v>491.7</v>
      </c>
      <c r="K215" s="9"/>
      <c r="L215" s="9"/>
      <c r="M215" s="9"/>
      <c r="N215" s="9"/>
      <c r="O215" s="61" t="s">
        <v>17</v>
      </c>
      <c r="P215" s="6" t="s">
        <v>1133</v>
      </c>
    </row>
    <row r="216" spans="1:16" s="24" customFormat="1" x14ac:dyDescent="0.25">
      <c r="A216" s="4" t="s">
        <v>684</v>
      </c>
      <c r="B216" s="4" t="s">
        <v>1111</v>
      </c>
      <c r="C216" s="5">
        <v>43280</v>
      </c>
      <c r="D216" s="6" t="s">
        <v>25</v>
      </c>
      <c r="E216" s="6" t="s">
        <v>720</v>
      </c>
      <c r="F216" s="6" t="s">
        <v>755</v>
      </c>
      <c r="G216" s="6" t="s">
        <v>809</v>
      </c>
      <c r="H216" s="6" t="s">
        <v>25</v>
      </c>
      <c r="I216" s="6" t="s">
        <v>1132</v>
      </c>
      <c r="J216" s="58">
        <v>382.6</v>
      </c>
      <c r="K216" s="9"/>
      <c r="L216" s="9"/>
      <c r="M216" s="9"/>
      <c r="N216" s="9"/>
      <c r="O216" s="61" t="s">
        <v>17</v>
      </c>
      <c r="P216" s="6" t="s">
        <v>1133</v>
      </c>
    </row>
    <row r="217" spans="1:16" s="24" customFormat="1" x14ac:dyDescent="0.25">
      <c r="A217" s="4" t="s">
        <v>685</v>
      </c>
      <c r="B217" s="4" t="s">
        <v>1112</v>
      </c>
      <c r="C217" s="5">
        <v>43281</v>
      </c>
      <c r="D217" s="6" t="s">
        <v>18</v>
      </c>
      <c r="E217" s="6" t="s">
        <v>721</v>
      </c>
      <c r="F217" s="6" t="s">
        <v>756</v>
      </c>
      <c r="G217" s="6" t="s">
        <v>810</v>
      </c>
      <c r="H217" s="6" t="s">
        <v>18</v>
      </c>
      <c r="I217" s="6" t="s">
        <v>1132</v>
      </c>
      <c r="J217" s="58">
        <v>571.5</v>
      </c>
      <c r="K217" s="9"/>
      <c r="L217" s="9"/>
      <c r="M217" s="9"/>
      <c r="N217" s="9"/>
      <c r="O217" s="61" t="s">
        <v>17</v>
      </c>
      <c r="P217" s="6" t="s">
        <v>1133</v>
      </c>
    </row>
  </sheetData>
  <autoFilter ref="I1:I217"/>
  <mergeCells count="12">
    <mergeCell ref="P1:P2"/>
    <mergeCell ref="H1:H2"/>
    <mergeCell ref="I1:I2"/>
    <mergeCell ref="J1:N1"/>
    <mergeCell ref="O1:O2"/>
    <mergeCell ref="A1:A2"/>
    <mergeCell ref="C1:C2"/>
    <mergeCell ref="D1:D2"/>
    <mergeCell ref="E1:E2"/>
    <mergeCell ref="F1:F2"/>
    <mergeCell ref="G1:G2"/>
    <mergeCell ref="B1:B2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9"/>
  <sheetViews>
    <sheetView topLeftCell="F1" zoomScale="80" zoomScaleNormal="80" workbookViewId="0">
      <selection activeCell="P1" sqref="P1:P2"/>
    </sheetView>
  </sheetViews>
  <sheetFormatPr baseColWidth="10" defaultRowHeight="15" x14ac:dyDescent="0.25"/>
  <cols>
    <col min="1" max="1" width="17.85546875" bestFit="1" customWidth="1"/>
    <col min="2" max="2" width="17.85546875" customWidth="1"/>
    <col min="3" max="3" width="19.85546875" customWidth="1"/>
    <col min="4" max="4" width="16.42578125" customWidth="1"/>
    <col min="5" max="5" width="20.5703125" customWidth="1"/>
    <col min="6" max="6" width="15" customWidth="1"/>
    <col min="7" max="7" width="53.5703125" bestFit="1" customWidth="1"/>
    <col min="8" max="8" width="21.7109375" bestFit="1" customWidth="1"/>
    <col min="9" max="9" width="35.140625" bestFit="1" customWidth="1"/>
    <col min="10" max="10" width="17.5703125" bestFit="1" customWidth="1"/>
    <col min="11" max="11" width="14.5703125" bestFit="1" customWidth="1"/>
    <col min="12" max="12" width="11.140625" bestFit="1" customWidth="1"/>
    <col min="13" max="13" width="10.28515625" bestFit="1" customWidth="1"/>
    <col min="15" max="15" width="25.42578125" bestFit="1" customWidth="1"/>
    <col min="16" max="16" width="12.85546875" customWidth="1"/>
  </cols>
  <sheetData>
    <row r="1" spans="1:16" ht="30" customHeight="1" x14ac:dyDescent="0.25">
      <c r="A1" s="42" t="s">
        <v>864</v>
      </c>
      <c r="B1" s="42" t="s">
        <v>865</v>
      </c>
      <c r="C1" s="56" t="s">
        <v>0</v>
      </c>
      <c r="D1" s="49" t="s">
        <v>1</v>
      </c>
      <c r="E1" s="49" t="s">
        <v>2</v>
      </c>
      <c r="F1" s="49" t="s">
        <v>3</v>
      </c>
      <c r="G1" s="49" t="s">
        <v>4</v>
      </c>
      <c r="H1" s="49" t="s">
        <v>5</v>
      </c>
      <c r="I1" s="49" t="s">
        <v>6</v>
      </c>
      <c r="J1" s="51" t="s">
        <v>7</v>
      </c>
      <c r="K1" s="52"/>
      <c r="L1" s="52"/>
      <c r="M1" s="52"/>
      <c r="N1" s="53"/>
      <c r="O1" s="54" t="s">
        <v>8</v>
      </c>
      <c r="P1" s="54" t="s">
        <v>33</v>
      </c>
    </row>
    <row r="2" spans="1:16" ht="30" customHeight="1" x14ac:dyDescent="0.25">
      <c r="A2" s="43"/>
      <c r="B2" s="43"/>
      <c r="C2" s="57"/>
      <c r="D2" s="50"/>
      <c r="E2" s="50"/>
      <c r="F2" s="50"/>
      <c r="G2" s="50"/>
      <c r="H2" s="50"/>
      <c r="I2" s="50"/>
      <c r="J2" s="1" t="s">
        <v>9</v>
      </c>
      <c r="K2" s="1" t="s">
        <v>10</v>
      </c>
      <c r="L2" s="1" t="s">
        <v>11</v>
      </c>
      <c r="M2" s="2" t="s">
        <v>12</v>
      </c>
      <c r="N2" s="2" t="s">
        <v>13</v>
      </c>
      <c r="O2" s="55"/>
      <c r="P2" s="55"/>
    </row>
    <row r="3" spans="1:16" x14ac:dyDescent="0.25">
      <c r="A3" s="18" t="s">
        <v>34</v>
      </c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</row>
    <row r="4" spans="1:16" s="24" customFormat="1" x14ac:dyDescent="0.25">
      <c r="A4" s="12" t="s">
        <v>259</v>
      </c>
      <c r="B4" s="12" t="s">
        <v>932</v>
      </c>
      <c r="C4" s="13">
        <v>43191</v>
      </c>
      <c r="D4" s="14" t="s">
        <v>14</v>
      </c>
      <c r="E4" s="14" t="s">
        <v>263</v>
      </c>
      <c r="F4" s="14" t="s">
        <v>931</v>
      </c>
      <c r="G4" s="14" t="s">
        <v>270</v>
      </c>
      <c r="H4" s="14" t="s">
        <v>15</v>
      </c>
      <c r="I4" s="14" t="s">
        <v>16</v>
      </c>
      <c r="J4" s="58">
        <v>418.1</v>
      </c>
      <c r="K4" s="9"/>
      <c r="L4" s="9"/>
      <c r="M4" s="9"/>
      <c r="N4" s="9"/>
      <c r="O4" s="60" t="s">
        <v>30</v>
      </c>
      <c r="P4" s="64" t="s">
        <v>302</v>
      </c>
    </row>
    <row r="5" spans="1:16" s="24" customFormat="1" x14ac:dyDescent="0.25">
      <c r="A5" s="12" t="s">
        <v>259</v>
      </c>
      <c r="B5" s="12" t="s">
        <v>933</v>
      </c>
      <c r="C5" s="13">
        <v>43191</v>
      </c>
      <c r="D5" s="14" t="s">
        <v>14</v>
      </c>
      <c r="E5" s="14" t="s">
        <v>263</v>
      </c>
      <c r="F5" s="14" t="s">
        <v>931</v>
      </c>
      <c r="G5" s="14" t="s">
        <v>271</v>
      </c>
      <c r="H5" s="14" t="s">
        <v>15</v>
      </c>
      <c r="I5" s="14" t="s">
        <v>16</v>
      </c>
      <c r="J5" s="58">
        <v>232.5</v>
      </c>
      <c r="K5" s="9"/>
      <c r="L5" s="9"/>
      <c r="M5" s="9"/>
      <c r="N5" s="9"/>
      <c r="O5" s="60" t="s">
        <v>30</v>
      </c>
      <c r="P5" s="64" t="s">
        <v>302</v>
      </c>
    </row>
    <row r="6" spans="1:16" s="24" customFormat="1" x14ac:dyDescent="0.25">
      <c r="A6" s="12" t="s">
        <v>260</v>
      </c>
      <c r="B6" s="12" t="s">
        <v>934</v>
      </c>
      <c r="C6" s="13">
        <v>43193</v>
      </c>
      <c r="D6" s="14" t="s">
        <v>25</v>
      </c>
      <c r="E6" s="14" t="s">
        <v>264</v>
      </c>
      <c r="F6" s="14" t="s">
        <v>267</v>
      </c>
      <c r="G6" s="14" t="s">
        <v>272</v>
      </c>
      <c r="H6" s="14" t="s">
        <v>19</v>
      </c>
      <c r="I6" s="14" t="s">
        <v>1132</v>
      </c>
      <c r="J6" s="58">
        <v>301.2</v>
      </c>
      <c r="K6" s="9"/>
      <c r="L6" s="9"/>
      <c r="M6" s="9"/>
      <c r="N6" s="9"/>
      <c r="O6" s="60" t="s">
        <v>30</v>
      </c>
      <c r="P6" s="64" t="s">
        <v>302</v>
      </c>
    </row>
    <row r="7" spans="1:16" s="24" customFormat="1" x14ac:dyDescent="0.25">
      <c r="A7" s="12" t="s">
        <v>260</v>
      </c>
      <c r="B7" s="12" t="s">
        <v>935</v>
      </c>
      <c r="C7" s="13">
        <v>43193</v>
      </c>
      <c r="D7" s="14" t="s">
        <v>25</v>
      </c>
      <c r="E7" s="14" t="s">
        <v>264</v>
      </c>
      <c r="F7" s="14" t="s">
        <v>267</v>
      </c>
      <c r="G7" s="14" t="s">
        <v>273</v>
      </c>
      <c r="H7" s="14" t="s">
        <v>19</v>
      </c>
      <c r="I7" s="14" t="s">
        <v>1132</v>
      </c>
      <c r="J7" s="58">
        <v>534.79999999999995</v>
      </c>
      <c r="K7" s="9"/>
      <c r="L7" s="9"/>
      <c r="M7" s="9"/>
      <c r="N7" s="9"/>
      <c r="O7" s="60" t="s">
        <v>30</v>
      </c>
      <c r="P7" s="64" t="s">
        <v>302</v>
      </c>
    </row>
    <row r="8" spans="1:16" s="24" customFormat="1" x14ac:dyDescent="0.25">
      <c r="A8" s="12" t="s">
        <v>260</v>
      </c>
      <c r="B8" s="12" t="s">
        <v>936</v>
      </c>
      <c r="C8" s="13">
        <v>43193</v>
      </c>
      <c r="D8" s="14" t="s">
        <v>25</v>
      </c>
      <c r="E8" s="14" t="s">
        <v>264</v>
      </c>
      <c r="F8" s="14" t="s">
        <v>267</v>
      </c>
      <c r="G8" s="14" t="s">
        <v>274</v>
      </c>
      <c r="H8" s="14" t="s">
        <v>19</v>
      </c>
      <c r="I8" s="14" t="s">
        <v>1132</v>
      </c>
      <c r="J8" s="58">
        <v>236.6</v>
      </c>
      <c r="K8" s="9"/>
      <c r="L8" s="9"/>
      <c r="M8" s="9"/>
      <c r="N8" s="9"/>
      <c r="O8" s="60" t="s">
        <v>30</v>
      </c>
      <c r="P8" s="64" t="s">
        <v>302</v>
      </c>
    </row>
    <row r="9" spans="1:16" s="24" customFormat="1" x14ac:dyDescent="0.25">
      <c r="A9" s="12" t="s">
        <v>261</v>
      </c>
      <c r="B9" s="12" t="s">
        <v>938</v>
      </c>
      <c r="C9" s="13">
        <v>43212</v>
      </c>
      <c r="D9" s="29" t="s">
        <v>14</v>
      </c>
      <c r="E9" s="14" t="s">
        <v>265</v>
      </c>
      <c r="F9" s="32" t="s">
        <v>269</v>
      </c>
      <c r="G9" s="14" t="s">
        <v>275</v>
      </c>
      <c r="H9" s="14" t="s">
        <v>15</v>
      </c>
      <c r="I9" s="14" t="s">
        <v>1132</v>
      </c>
      <c r="J9" s="59">
        <v>351.7</v>
      </c>
      <c r="K9" s="9"/>
      <c r="L9" s="9"/>
      <c r="M9" s="9"/>
      <c r="N9" s="9"/>
      <c r="O9" s="60" t="s">
        <v>30</v>
      </c>
      <c r="P9" s="64" t="s">
        <v>302</v>
      </c>
    </row>
    <row r="10" spans="1:16" s="24" customFormat="1" x14ac:dyDescent="0.25">
      <c r="A10" s="4" t="s">
        <v>262</v>
      </c>
      <c r="B10" s="4" t="s">
        <v>939</v>
      </c>
      <c r="C10" s="5">
        <v>43213</v>
      </c>
      <c r="D10" s="14" t="s">
        <v>14</v>
      </c>
      <c r="E10" s="14" t="s">
        <v>266</v>
      </c>
      <c r="F10" s="14" t="s">
        <v>268</v>
      </c>
      <c r="G10" s="29" t="s">
        <v>276</v>
      </c>
      <c r="H10" s="14" t="s">
        <v>15</v>
      </c>
      <c r="I10" s="14" t="s">
        <v>22</v>
      </c>
      <c r="J10" s="59">
        <v>208.3</v>
      </c>
      <c r="K10" s="9"/>
      <c r="L10" s="9"/>
      <c r="M10" s="9"/>
      <c r="N10" s="9"/>
      <c r="O10" s="60" t="s">
        <v>30</v>
      </c>
      <c r="P10" s="64" t="s">
        <v>302</v>
      </c>
    </row>
    <row r="11" spans="1:16" x14ac:dyDescent="0.25">
      <c r="A11" s="18" t="s">
        <v>324</v>
      </c>
      <c r="B11" s="18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</row>
    <row r="12" spans="1:16" s="24" customFormat="1" x14ac:dyDescent="0.25">
      <c r="A12" s="4" t="s">
        <v>599</v>
      </c>
      <c r="B12" s="4" t="s">
        <v>1043</v>
      </c>
      <c r="C12" s="5">
        <v>43224</v>
      </c>
      <c r="D12" s="6" t="s">
        <v>14</v>
      </c>
      <c r="E12" s="6" t="s">
        <v>605</v>
      </c>
      <c r="F12" s="7" t="s">
        <v>611</v>
      </c>
      <c r="G12" s="6" t="s">
        <v>617</v>
      </c>
      <c r="H12" s="6" t="s">
        <v>15</v>
      </c>
      <c r="I12" s="14" t="s">
        <v>1132</v>
      </c>
      <c r="J12" s="59">
        <v>174.5</v>
      </c>
      <c r="K12" s="9"/>
      <c r="L12" s="9"/>
      <c r="M12" s="9"/>
      <c r="N12" s="9"/>
      <c r="O12" s="61" t="s">
        <v>30</v>
      </c>
      <c r="P12" s="64" t="s">
        <v>302</v>
      </c>
    </row>
    <row r="13" spans="1:16" s="24" customFormat="1" x14ac:dyDescent="0.25">
      <c r="A13" s="4" t="s">
        <v>600</v>
      </c>
      <c r="B13" s="4" t="s">
        <v>1044</v>
      </c>
      <c r="C13" s="5">
        <v>43228</v>
      </c>
      <c r="D13" s="6" t="s">
        <v>14</v>
      </c>
      <c r="E13" s="6" t="s">
        <v>606</v>
      </c>
      <c r="F13" s="7" t="s">
        <v>612</v>
      </c>
      <c r="G13" s="6" t="s">
        <v>618</v>
      </c>
      <c r="H13" s="6" t="s">
        <v>15</v>
      </c>
      <c r="I13" s="6" t="s">
        <v>22</v>
      </c>
      <c r="J13" s="59">
        <v>1091.5</v>
      </c>
      <c r="K13" s="9"/>
      <c r="L13" s="9"/>
      <c r="M13" s="9"/>
      <c r="N13" s="9"/>
      <c r="O13" s="61" t="s">
        <v>30</v>
      </c>
      <c r="P13" s="64" t="s">
        <v>302</v>
      </c>
    </row>
    <row r="14" spans="1:16" s="24" customFormat="1" x14ac:dyDescent="0.25">
      <c r="A14" s="4" t="s">
        <v>601</v>
      </c>
      <c r="B14" s="4" t="s">
        <v>1045</v>
      </c>
      <c r="C14" s="5">
        <v>43229</v>
      </c>
      <c r="D14" s="6" t="s">
        <v>14</v>
      </c>
      <c r="E14" s="6" t="s">
        <v>607</v>
      </c>
      <c r="F14" s="7" t="s">
        <v>613</v>
      </c>
      <c r="G14" s="6" t="s">
        <v>619</v>
      </c>
      <c r="H14" s="6" t="s">
        <v>15</v>
      </c>
      <c r="I14" s="6" t="s">
        <v>16</v>
      </c>
      <c r="J14" s="59">
        <v>140.5</v>
      </c>
      <c r="K14" s="9"/>
      <c r="L14" s="9"/>
      <c r="M14" s="9"/>
      <c r="N14" s="9"/>
      <c r="O14" s="61" t="s">
        <v>30</v>
      </c>
      <c r="P14" s="64" t="s">
        <v>302</v>
      </c>
    </row>
    <row r="15" spans="1:16" s="24" customFormat="1" x14ac:dyDescent="0.25">
      <c r="A15" s="4" t="s">
        <v>602</v>
      </c>
      <c r="B15" s="4" t="s">
        <v>1046</v>
      </c>
      <c r="C15" s="5">
        <v>43238</v>
      </c>
      <c r="D15" s="6" t="s">
        <v>24</v>
      </c>
      <c r="E15" s="6" t="s">
        <v>608</v>
      </c>
      <c r="F15" s="7" t="s">
        <v>614</v>
      </c>
      <c r="G15" s="6" t="s">
        <v>620</v>
      </c>
      <c r="H15" s="6" t="s">
        <v>19</v>
      </c>
      <c r="I15" s="6" t="s">
        <v>507</v>
      </c>
      <c r="J15" s="59">
        <v>331.5</v>
      </c>
      <c r="K15" s="9"/>
      <c r="L15" s="9"/>
      <c r="M15" s="9"/>
      <c r="N15" s="9"/>
      <c r="O15" s="61" t="s">
        <v>30</v>
      </c>
      <c r="P15" s="64" t="s">
        <v>302</v>
      </c>
    </row>
    <row r="16" spans="1:16" s="24" customFormat="1" x14ac:dyDescent="0.25">
      <c r="A16" s="6" t="s">
        <v>602</v>
      </c>
      <c r="B16" s="6" t="s">
        <v>1047</v>
      </c>
      <c r="C16" s="5">
        <v>43238</v>
      </c>
      <c r="D16" s="6" t="s">
        <v>24</v>
      </c>
      <c r="E16" s="6" t="s">
        <v>608</v>
      </c>
      <c r="F16" s="6" t="s">
        <v>614</v>
      </c>
      <c r="G16" s="6" t="s">
        <v>621</v>
      </c>
      <c r="H16" s="6" t="s">
        <v>19</v>
      </c>
      <c r="I16" s="6" t="s">
        <v>507</v>
      </c>
      <c r="J16" s="59">
        <v>903.8</v>
      </c>
      <c r="K16" s="9"/>
      <c r="L16" s="9"/>
      <c r="M16" s="9"/>
      <c r="N16" s="9"/>
      <c r="O16" s="61" t="s">
        <v>30</v>
      </c>
      <c r="P16" s="64" t="s">
        <v>302</v>
      </c>
    </row>
    <row r="17" spans="1:16" s="24" customFormat="1" x14ac:dyDescent="0.25">
      <c r="A17" s="6" t="s">
        <v>602</v>
      </c>
      <c r="B17" s="6" t="s">
        <v>1046</v>
      </c>
      <c r="C17" s="5">
        <v>43238</v>
      </c>
      <c r="D17" s="6" t="s">
        <v>24</v>
      </c>
      <c r="E17" s="6" t="s">
        <v>608</v>
      </c>
      <c r="F17" s="6" t="s">
        <v>614</v>
      </c>
      <c r="G17" s="6" t="s">
        <v>622</v>
      </c>
      <c r="H17" s="6" t="s">
        <v>19</v>
      </c>
      <c r="I17" s="6" t="s">
        <v>507</v>
      </c>
      <c r="J17" s="59">
        <v>335.6</v>
      </c>
      <c r="K17" s="9"/>
      <c r="L17" s="9"/>
      <c r="M17" s="9"/>
      <c r="N17" s="9"/>
      <c r="O17" s="61" t="s">
        <v>30</v>
      </c>
      <c r="P17" s="64" t="s">
        <v>302</v>
      </c>
    </row>
    <row r="18" spans="1:16" s="24" customFormat="1" x14ac:dyDescent="0.25">
      <c r="A18" s="4" t="s">
        <v>602</v>
      </c>
      <c r="B18" s="4" t="s">
        <v>1047</v>
      </c>
      <c r="C18" s="5">
        <v>43238</v>
      </c>
      <c r="D18" s="6" t="s">
        <v>24</v>
      </c>
      <c r="E18" s="6" t="s">
        <v>608</v>
      </c>
      <c r="F18" s="7" t="s">
        <v>614</v>
      </c>
      <c r="G18" s="8" t="s">
        <v>623</v>
      </c>
      <c r="H18" s="6" t="s">
        <v>20</v>
      </c>
      <c r="I18" s="6" t="s">
        <v>507</v>
      </c>
      <c r="J18" s="59">
        <v>325.39999999999998</v>
      </c>
      <c r="K18" s="9"/>
      <c r="L18" s="9"/>
      <c r="M18" s="9"/>
      <c r="N18" s="9"/>
      <c r="O18" s="61" t="s">
        <v>30</v>
      </c>
      <c r="P18" s="64" t="s">
        <v>302</v>
      </c>
    </row>
    <row r="19" spans="1:16" s="24" customFormat="1" x14ac:dyDescent="0.25">
      <c r="A19" s="4" t="s">
        <v>604</v>
      </c>
      <c r="B19" s="4" t="s">
        <v>1048</v>
      </c>
      <c r="C19" s="5">
        <v>43248</v>
      </c>
      <c r="D19" s="6" t="s">
        <v>24</v>
      </c>
      <c r="E19" s="6" t="s">
        <v>610</v>
      </c>
      <c r="F19" s="7" t="s">
        <v>616</v>
      </c>
      <c r="G19" s="6" t="s">
        <v>625</v>
      </c>
      <c r="H19" s="6" t="s">
        <v>19</v>
      </c>
      <c r="I19" s="14" t="s">
        <v>1132</v>
      </c>
      <c r="J19" s="58">
        <f>15347.84+3092.05</f>
        <v>18439.89</v>
      </c>
      <c r="K19" s="9"/>
      <c r="L19" s="9"/>
      <c r="M19" s="9"/>
      <c r="N19" s="9"/>
      <c r="O19" s="61" t="s">
        <v>30</v>
      </c>
      <c r="P19" s="64" t="s">
        <v>302</v>
      </c>
    </row>
    <row r="20" spans="1:16" s="24" customFormat="1" x14ac:dyDescent="0.25">
      <c r="A20" s="4" t="s">
        <v>604</v>
      </c>
      <c r="B20" s="4" t="s">
        <v>1049</v>
      </c>
      <c r="C20" s="5">
        <v>43248</v>
      </c>
      <c r="D20" s="6" t="s">
        <v>24</v>
      </c>
      <c r="E20" s="6" t="s">
        <v>610</v>
      </c>
      <c r="F20" s="7" t="s">
        <v>616</v>
      </c>
      <c r="G20" s="6" t="s">
        <v>626</v>
      </c>
      <c r="H20" s="6" t="s">
        <v>19</v>
      </c>
      <c r="I20" s="14" t="s">
        <v>1132</v>
      </c>
      <c r="J20" s="58">
        <v>35</v>
      </c>
      <c r="K20" s="9"/>
      <c r="L20" s="9"/>
      <c r="M20" s="9"/>
      <c r="N20" s="9"/>
      <c r="O20" s="61" t="s">
        <v>30</v>
      </c>
      <c r="P20" s="64" t="s">
        <v>302</v>
      </c>
    </row>
    <row r="21" spans="1:16" s="24" customFormat="1" x14ac:dyDescent="0.25">
      <c r="A21" s="4" t="s">
        <v>604</v>
      </c>
      <c r="B21" s="4" t="s">
        <v>1050</v>
      </c>
      <c r="C21" s="5">
        <v>43248</v>
      </c>
      <c r="D21" s="6" t="s">
        <v>24</v>
      </c>
      <c r="E21" s="6" t="s">
        <v>610</v>
      </c>
      <c r="F21" s="7" t="s">
        <v>616</v>
      </c>
      <c r="G21" s="8" t="s">
        <v>627</v>
      </c>
      <c r="H21" s="6" t="s">
        <v>19</v>
      </c>
      <c r="I21" s="14" t="s">
        <v>1132</v>
      </c>
      <c r="J21" s="59">
        <v>591.6</v>
      </c>
      <c r="K21" s="9"/>
      <c r="L21" s="9"/>
      <c r="M21" s="9"/>
      <c r="N21" s="9"/>
      <c r="O21" s="61" t="s">
        <v>30</v>
      </c>
      <c r="P21" s="64" t="s">
        <v>302</v>
      </c>
    </row>
    <row r="22" spans="1:16" x14ac:dyDescent="0.25">
      <c r="A22" s="18" t="s">
        <v>325</v>
      </c>
      <c r="B22" s="18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</row>
    <row r="23" spans="1:16" s="24" customFormat="1" x14ac:dyDescent="0.25">
      <c r="A23" s="15" t="s">
        <v>811</v>
      </c>
      <c r="B23" s="15" t="s">
        <v>1113</v>
      </c>
      <c r="C23" s="5">
        <v>43252</v>
      </c>
      <c r="D23" s="6" t="s">
        <v>14</v>
      </c>
      <c r="E23" s="6" t="s">
        <v>817</v>
      </c>
      <c r="F23" s="7" t="s">
        <v>823</v>
      </c>
      <c r="G23" s="6" t="s">
        <v>829</v>
      </c>
      <c r="H23" s="6" t="s">
        <v>15</v>
      </c>
      <c r="I23" s="6" t="s">
        <v>16</v>
      </c>
      <c r="J23" s="59">
        <v>591.5</v>
      </c>
      <c r="K23" s="9"/>
      <c r="L23" s="9"/>
      <c r="M23" s="9"/>
      <c r="N23" s="9"/>
      <c r="O23" s="62" t="s">
        <v>30</v>
      </c>
      <c r="P23" s="64" t="s">
        <v>302</v>
      </c>
    </row>
    <row r="24" spans="1:16" s="24" customFormat="1" x14ac:dyDescent="0.25">
      <c r="A24" s="39" t="s">
        <v>812</v>
      </c>
      <c r="B24" s="39" t="s">
        <v>1114</v>
      </c>
      <c r="C24" s="5">
        <v>43261</v>
      </c>
      <c r="D24" s="6" t="s">
        <v>25</v>
      </c>
      <c r="E24" s="6" t="s">
        <v>818</v>
      </c>
      <c r="F24" s="7" t="s">
        <v>824</v>
      </c>
      <c r="G24" s="6" t="s">
        <v>830</v>
      </c>
      <c r="H24" s="6" t="s">
        <v>20</v>
      </c>
      <c r="I24" s="14" t="s">
        <v>1132</v>
      </c>
      <c r="J24" s="59">
        <v>238.1</v>
      </c>
      <c r="K24" s="9"/>
      <c r="L24" s="9"/>
      <c r="M24" s="9"/>
      <c r="N24" s="9"/>
      <c r="O24" s="62" t="s">
        <v>30</v>
      </c>
      <c r="P24" s="64" t="s">
        <v>302</v>
      </c>
    </row>
    <row r="25" spans="1:16" s="24" customFormat="1" x14ac:dyDescent="0.25">
      <c r="A25" s="39" t="s">
        <v>812</v>
      </c>
      <c r="B25" s="39" t="s">
        <v>1115</v>
      </c>
      <c r="C25" s="5">
        <v>43261</v>
      </c>
      <c r="D25" s="6" t="s">
        <v>25</v>
      </c>
      <c r="E25" s="6" t="s">
        <v>818</v>
      </c>
      <c r="F25" s="7" t="s">
        <v>824</v>
      </c>
      <c r="G25" s="6" t="s">
        <v>831</v>
      </c>
      <c r="H25" s="6" t="s">
        <v>19</v>
      </c>
      <c r="I25" s="14" t="s">
        <v>1132</v>
      </c>
      <c r="J25" s="59">
        <v>221.6</v>
      </c>
      <c r="K25" s="9"/>
      <c r="L25" s="9"/>
      <c r="M25" s="9"/>
      <c r="N25" s="9"/>
      <c r="O25" s="62" t="s">
        <v>30</v>
      </c>
      <c r="P25" s="64" t="s">
        <v>302</v>
      </c>
    </row>
    <row r="26" spans="1:16" s="24" customFormat="1" x14ac:dyDescent="0.25">
      <c r="A26" s="39" t="s">
        <v>813</v>
      </c>
      <c r="B26" s="39" t="s">
        <v>1116</v>
      </c>
      <c r="C26" s="5">
        <v>43270</v>
      </c>
      <c r="D26" s="6" t="s">
        <v>14</v>
      </c>
      <c r="E26" s="6" t="s">
        <v>819</v>
      </c>
      <c r="F26" s="7" t="s">
        <v>825</v>
      </c>
      <c r="G26" s="8" t="s">
        <v>832</v>
      </c>
      <c r="H26" s="6" t="s">
        <v>15</v>
      </c>
      <c r="I26" s="14" t="s">
        <v>1132</v>
      </c>
      <c r="J26" s="59">
        <v>1009.3</v>
      </c>
      <c r="K26" s="9"/>
      <c r="L26" s="9"/>
      <c r="M26" s="9"/>
      <c r="N26" s="9"/>
      <c r="O26" s="62" t="s">
        <v>30</v>
      </c>
      <c r="P26" s="64" t="s">
        <v>302</v>
      </c>
    </row>
    <row r="27" spans="1:16" s="24" customFormat="1" x14ac:dyDescent="0.25">
      <c r="A27" s="39" t="s">
        <v>814</v>
      </c>
      <c r="B27" s="39" t="s">
        <v>1117</v>
      </c>
      <c r="C27" s="5">
        <v>43273</v>
      </c>
      <c r="D27" s="6" t="s">
        <v>14</v>
      </c>
      <c r="E27" s="6" t="s">
        <v>820</v>
      </c>
      <c r="F27" s="7" t="s">
        <v>826</v>
      </c>
      <c r="G27" s="8" t="s">
        <v>833</v>
      </c>
      <c r="H27" s="6" t="s">
        <v>15</v>
      </c>
      <c r="I27" s="14" t="s">
        <v>1132</v>
      </c>
      <c r="J27" s="59">
        <v>181.5</v>
      </c>
      <c r="K27" s="9"/>
      <c r="L27" s="9"/>
      <c r="M27" s="9"/>
      <c r="N27" s="9"/>
      <c r="O27" s="62" t="s">
        <v>30</v>
      </c>
      <c r="P27" s="64" t="s">
        <v>302</v>
      </c>
    </row>
    <row r="28" spans="1:16" s="24" customFormat="1" x14ac:dyDescent="0.25">
      <c r="A28" s="15" t="s">
        <v>815</v>
      </c>
      <c r="B28" s="15" t="s">
        <v>1118</v>
      </c>
      <c r="C28" s="5">
        <v>43280</v>
      </c>
      <c r="D28" s="6" t="s">
        <v>14</v>
      </c>
      <c r="E28" s="6" t="s">
        <v>821</v>
      </c>
      <c r="F28" s="7" t="s">
        <v>827</v>
      </c>
      <c r="G28" s="8" t="s">
        <v>834</v>
      </c>
      <c r="H28" s="6" t="s">
        <v>15</v>
      </c>
      <c r="I28" s="6" t="s">
        <v>507</v>
      </c>
      <c r="J28" s="58">
        <v>573.70000000000005</v>
      </c>
      <c r="K28" s="9"/>
      <c r="L28" s="9"/>
      <c r="M28" s="9"/>
      <c r="N28" s="9"/>
      <c r="O28" s="63" t="s">
        <v>30</v>
      </c>
      <c r="P28" s="64" t="s">
        <v>302</v>
      </c>
    </row>
    <row r="29" spans="1:16" s="24" customFormat="1" x14ac:dyDescent="0.25">
      <c r="A29" s="15" t="s">
        <v>816</v>
      </c>
      <c r="B29" s="15" t="s">
        <v>1119</v>
      </c>
      <c r="C29" s="5">
        <v>43281</v>
      </c>
      <c r="D29" s="6" t="s">
        <v>14</v>
      </c>
      <c r="E29" s="6" t="s">
        <v>822</v>
      </c>
      <c r="F29" s="6" t="s">
        <v>828</v>
      </c>
      <c r="G29" s="6" t="s">
        <v>835</v>
      </c>
      <c r="H29" s="6" t="s">
        <v>15</v>
      </c>
      <c r="I29" s="6" t="s">
        <v>16</v>
      </c>
      <c r="J29" s="58">
        <v>276.5</v>
      </c>
      <c r="K29" s="9"/>
      <c r="L29" s="9"/>
      <c r="M29" s="9"/>
      <c r="N29" s="9"/>
      <c r="O29" s="63" t="s">
        <v>30</v>
      </c>
      <c r="P29" s="64" t="s">
        <v>302</v>
      </c>
    </row>
  </sheetData>
  <autoFilter ref="I1:I29"/>
  <mergeCells count="12">
    <mergeCell ref="P1:P2"/>
    <mergeCell ref="H1:H2"/>
    <mergeCell ref="I1:I2"/>
    <mergeCell ref="J1:N1"/>
    <mergeCell ref="O1:O2"/>
    <mergeCell ref="A1:A2"/>
    <mergeCell ref="C1:C2"/>
    <mergeCell ref="D1:D2"/>
    <mergeCell ref="E1:E2"/>
    <mergeCell ref="F1:F2"/>
    <mergeCell ref="G1:G2"/>
    <mergeCell ref="B1:B2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"/>
  <sheetViews>
    <sheetView topLeftCell="H1" zoomScale="80" zoomScaleNormal="80" workbookViewId="0">
      <selection activeCell="P1" sqref="P1:P2"/>
    </sheetView>
  </sheetViews>
  <sheetFormatPr baseColWidth="10" defaultRowHeight="15" x14ac:dyDescent="0.25"/>
  <cols>
    <col min="1" max="1" width="17.85546875" bestFit="1" customWidth="1"/>
    <col min="2" max="2" width="17.85546875" customWidth="1"/>
    <col min="3" max="3" width="19.85546875" customWidth="1"/>
    <col min="4" max="4" width="16.42578125" customWidth="1"/>
    <col min="5" max="5" width="20.5703125" customWidth="1"/>
    <col min="6" max="6" width="15" customWidth="1"/>
    <col min="7" max="7" width="53.5703125" bestFit="1" customWidth="1"/>
    <col min="8" max="8" width="21.7109375" bestFit="1" customWidth="1"/>
    <col min="9" max="9" width="35.140625" bestFit="1" customWidth="1"/>
    <col min="10" max="10" width="17.5703125" bestFit="1" customWidth="1"/>
    <col min="11" max="11" width="15.85546875" bestFit="1" customWidth="1"/>
    <col min="12" max="12" width="16.140625" bestFit="1" customWidth="1"/>
    <col min="13" max="13" width="10.28515625" bestFit="1" customWidth="1"/>
    <col min="15" max="15" width="33.140625" bestFit="1" customWidth="1"/>
    <col min="16" max="16" width="21.42578125" customWidth="1"/>
  </cols>
  <sheetData>
    <row r="1" spans="1:16" ht="46.5" customHeight="1" x14ac:dyDescent="0.25">
      <c r="A1" s="42" t="s">
        <v>864</v>
      </c>
      <c r="B1" s="42" t="s">
        <v>865</v>
      </c>
      <c r="C1" s="56" t="s">
        <v>0</v>
      </c>
      <c r="D1" s="49" t="s">
        <v>1</v>
      </c>
      <c r="E1" s="49" t="s">
        <v>2</v>
      </c>
      <c r="F1" s="49" t="s">
        <v>3</v>
      </c>
      <c r="G1" s="49" t="s">
        <v>4</v>
      </c>
      <c r="H1" s="49" t="s">
        <v>5</v>
      </c>
      <c r="I1" s="49" t="s">
        <v>6</v>
      </c>
      <c r="J1" s="51" t="s">
        <v>7</v>
      </c>
      <c r="K1" s="52"/>
      <c r="L1" s="52"/>
      <c r="M1" s="52"/>
      <c r="N1" s="53"/>
      <c r="O1" s="54" t="s">
        <v>32</v>
      </c>
      <c r="P1" s="54" t="s">
        <v>33</v>
      </c>
    </row>
    <row r="2" spans="1:16" ht="43.5" customHeight="1" x14ac:dyDescent="0.25">
      <c r="A2" s="43"/>
      <c r="B2" s="43"/>
      <c r="C2" s="57"/>
      <c r="D2" s="50"/>
      <c r="E2" s="50"/>
      <c r="F2" s="50"/>
      <c r="G2" s="50"/>
      <c r="H2" s="50"/>
      <c r="I2" s="50"/>
      <c r="J2" s="1" t="s">
        <v>9</v>
      </c>
      <c r="K2" s="1" t="s">
        <v>10</v>
      </c>
      <c r="L2" s="1" t="s">
        <v>11</v>
      </c>
      <c r="M2" s="2" t="s">
        <v>12</v>
      </c>
      <c r="N2" s="2" t="s">
        <v>13</v>
      </c>
      <c r="O2" s="55"/>
      <c r="P2" s="55"/>
    </row>
    <row r="3" spans="1:16" x14ac:dyDescent="0.25">
      <c r="A3" s="18" t="s">
        <v>34</v>
      </c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</row>
    <row r="4" spans="1:16" s="24" customFormat="1" x14ac:dyDescent="0.25">
      <c r="A4" s="12" t="s">
        <v>277</v>
      </c>
      <c r="B4" s="12" t="s">
        <v>940</v>
      </c>
      <c r="C4" s="5">
        <v>43195</v>
      </c>
      <c r="D4" s="14" t="s">
        <v>14</v>
      </c>
      <c r="E4" s="14" t="s">
        <v>285</v>
      </c>
      <c r="F4" s="14" t="s">
        <v>293</v>
      </c>
      <c r="G4" s="14" t="s">
        <v>311</v>
      </c>
      <c r="H4" s="14" t="s">
        <v>15</v>
      </c>
      <c r="I4" s="14" t="s">
        <v>1132</v>
      </c>
      <c r="J4" s="58">
        <v>236.7</v>
      </c>
      <c r="K4" s="9"/>
      <c r="L4" s="9"/>
      <c r="M4" s="9"/>
      <c r="N4" s="9"/>
      <c r="O4" s="6" t="s">
        <v>301</v>
      </c>
      <c r="P4" s="6" t="s">
        <v>302</v>
      </c>
    </row>
    <row r="5" spans="1:16" s="24" customFormat="1" x14ac:dyDescent="0.25">
      <c r="A5" s="4" t="s">
        <v>278</v>
      </c>
      <c r="B5" s="4" t="s">
        <v>937</v>
      </c>
      <c r="C5" s="5">
        <v>43200</v>
      </c>
      <c r="D5" s="25" t="s">
        <v>18</v>
      </c>
      <c r="E5" s="6" t="s">
        <v>286</v>
      </c>
      <c r="F5" s="33" t="s">
        <v>294</v>
      </c>
      <c r="G5" s="6" t="s">
        <v>312</v>
      </c>
      <c r="H5" s="6" t="s">
        <v>19</v>
      </c>
      <c r="I5" s="14" t="s">
        <v>1132</v>
      </c>
      <c r="J5" s="58">
        <v>403</v>
      </c>
      <c r="K5" s="9"/>
      <c r="L5" s="9"/>
      <c r="M5" s="9"/>
      <c r="N5" s="9"/>
      <c r="O5" s="6" t="s">
        <v>301</v>
      </c>
      <c r="P5" s="6" t="s">
        <v>302</v>
      </c>
    </row>
    <row r="6" spans="1:16" s="24" customFormat="1" ht="12.75" x14ac:dyDescent="0.2">
      <c r="A6" s="4" t="s">
        <v>279</v>
      </c>
      <c r="B6" s="4" t="s">
        <v>941</v>
      </c>
      <c r="C6" s="5">
        <v>43197</v>
      </c>
      <c r="D6" s="25" t="s">
        <v>14</v>
      </c>
      <c r="E6" s="6" t="s">
        <v>287</v>
      </c>
      <c r="F6" s="33" t="s">
        <v>295</v>
      </c>
      <c r="G6" s="6" t="s">
        <v>313</v>
      </c>
      <c r="H6" s="6" t="s">
        <v>15</v>
      </c>
      <c r="I6" s="26" t="s">
        <v>16</v>
      </c>
      <c r="J6" s="9"/>
      <c r="K6" s="9"/>
      <c r="L6" s="9"/>
      <c r="M6" s="9"/>
      <c r="N6" s="9"/>
      <c r="O6" s="6" t="s">
        <v>301</v>
      </c>
      <c r="P6" s="6" t="s">
        <v>302</v>
      </c>
    </row>
    <row r="7" spans="1:16" s="24" customFormat="1" x14ac:dyDescent="0.25">
      <c r="A7" s="12" t="s">
        <v>280</v>
      </c>
      <c r="B7" s="12" t="s">
        <v>942</v>
      </c>
      <c r="C7" s="5">
        <v>43205</v>
      </c>
      <c r="D7" s="29" t="s">
        <v>14</v>
      </c>
      <c r="E7" s="14" t="s">
        <v>288</v>
      </c>
      <c r="F7" s="6" t="s">
        <v>296</v>
      </c>
      <c r="G7" s="14" t="s">
        <v>314</v>
      </c>
      <c r="H7" s="14" t="s">
        <v>15</v>
      </c>
      <c r="I7" s="14" t="s">
        <v>1132</v>
      </c>
      <c r="J7" s="59">
        <f>3340.6+6631.7</f>
        <v>9972.2999999999993</v>
      </c>
      <c r="K7" s="9"/>
      <c r="L7" s="9"/>
      <c r="M7" s="9"/>
      <c r="N7" s="9"/>
      <c r="O7" s="6" t="s">
        <v>301</v>
      </c>
      <c r="P7" s="14" t="s">
        <v>302</v>
      </c>
    </row>
    <row r="8" spans="1:16" s="24" customFormat="1" x14ac:dyDescent="0.25">
      <c r="A8" s="12" t="s">
        <v>281</v>
      </c>
      <c r="B8" s="12" t="s">
        <v>943</v>
      </c>
      <c r="C8" s="5">
        <v>43211</v>
      </c>
      <c r="D8" s="29" t="s">
        <v>25</v>
      </c>
      <c r="E8" s="14" t="s">
        <v>289</v>
      </c>
      <c r="F8" s="30" t="s">
        <v>297</v>
      </c>
      <c r="G8" s="14" t="s">
        <v>315</v>
      </c>
      <c r="H8" s="14" t="s">
        <v>19</v>
      </c>
      <c r="I8" s="31" t="s">
        <v>16</v>
      </c>
      <c r="J8" s="59">
        <v>170</v>
      </c>
      <c r="K8" s="9"/>
      <c r="L8" s="9"/>
      <c r="M8" s="9"/>
      <c r="N8" s="9"/>
      <c r="O8" s="6" t="s">
        <v>301</v>
      </c>
      <c r="P8" s="6" t="s">
        <v>302</v>
      </c>
    </row>
    <row r="9" spans="1:16" s="24" customFormat="1" x14ac:dyDescent="0.25">
      <c r="A9" s="12" t="s">
        <v>281</v>
      </c>
      <c r="B9" s="12" t="s">
        <v>944</v>
      </c>
      <c r="C9" s="5">
        <v>43211</v>
      </c>
      <c r="D9" s="29" t="s">
        <v>25</v>
      </c>
      <c r="E9" s="14" t="s">
        <v>289</v>
      </c>
      <c r="F9" s="30" t="s">
        <v>297</v>
      </c>
      <c r="G9" s="14" t="s">
        <v>316</v>
      </c>
      <c r="H9" s="14" t="s">
        <v>19</v>
      </c>
      <c r="I9" s="31" t="s">
        <v>16</v>
      </c>
      <c r="J9" s="59">
        <v>170</v>
      </c>
      <c r="K9" s="9"/>
      <c r="L9" s="9"/>
      <c r="M9" s="9"/>
      <c r="N9" s="9"/>
      <c r="O9" s="6" t="s">
        <v>301</v>
      </c>
      <c r="P9" s="6" t="s">
        <v>302</v>
      </c>
    </row>
    <row r="10" spans="1:16" s="24" customFormat="1" x14ac:dyDescent="0.25">
      <c r="A10" s="12" t="s">
        <v>281</v>
      </c>
      <c r="B10" s="12" t="s">
        <v>945</v>
      </c>
      <c r="C10" s="5">
        <v>43211</v>
      </c>
      <c r="D10" s="29" t="s">
        <v>25</v>
      </c>
      <c r="E10" s="14" t="s">
        <v>289</v>
      </c>
      <c r="F10" s="30" t="s">
        <v>297</v>
      </c>
      <c r="G10" s="14" t="s">
        <v>317</v>
      </c>
      <c r="H10" s="14" t="s">
        <v>19</v>
      </c>
      <c r="I10" s="31" t="s">
        <v>16</v>
      </c>
      <c r="J10" s="59">
        <v>307.5</v>
      </c>
      <c r="K10" s="9"/>
      <c r="L10" s="9"/>
      <c r="M10" s="9"/>
      <c r="N10" s="9"/>
      <c r="O10" s="6" t="s">
        <v>301</v>
      </c>
      <c r="P10" s="6" t="s">
        <v>302</v>
      </c>
    </row>
    <row r="11" spans="1:16" s="24" customFormat="1" x14ac:dyDescent="0.25">
      <c r="A11" s="12" t="s">
        <v>282</v>
      </c>
      <c r="B11" s="12" t="s">
        <v>946</v>
      </c>
      <c r="C11" s="5">
        <v>43211</v>
      </c>
      <c r="D11" s="29" t="s">
        <v>14</v>
      </c>
      <c r="E11" s="14" t="s">
        <v>290</v>
      </c>
      <c r="F11" s="30" t="s">
        <v>298</v>
      </c>
      <c r="G11" s="14" t="s">
        <v>318</v>
      </c>
      <c r="H11" s="14" t="s">
        <v>15</v>
      </c>
      <c r="I11" s="14" t="s">
        <v>1132</v>
      </c>
      <c r="J11" s="59">
        <v>709.1</v>
      </c>
      <c r="K11" s="9"/>
      <c r="L11" s="9"/>
      <c r="M11" s="9"/>
      <c r="N11" s="9"/>
      <c r="O11" s="6" t="s">
        <v>301</v>
      </c>
      <c r="P11" s="6" t="s">
        <v>302</v>
      </c>
    </row>
    <row r="12" spans="1:16" s="24" customFormat="1" x14ac:dyDescent="0.25">
      <c r="A12" s="4" t="s">
        <v>283</v>
      </c>
      <c r="B12" s="4" t="s">
        <v>947</v>
      </c>
      <c r="C12" s="5">
        <v>43213</v>
      </c>
      <c r="D12" s="14" t="s">
        <v>18</v>
      </c>
      <c r="E12" s="14" t="s">
        <v>291</v>
      </c>
      <c r="F12" s="14" t="s">
        <v>299</v>
      </c>
      <c r="G12" s="29" t="s">
        <v>319</v>
      </c>
      <c r="H12" s="14" t="s">
        <v>19</v>
      </c>
      <c r="I12" s="14" t="s">
        <v>1132</v>
      </c>
      <c r="J12" s="59">
        <f>75+2350</f>
        <v>2425</v>
      </c>
      <c r="K12" s="9"/>
      <c r="L12" s="9"/>
      <c r="M12" s="9"/>
      <c r="N12" s="9"/>
      <c r="O12" s="6" t="s">
        <v>301</v>
      </c>
      <c r="P12" s="6" t="s">
        <v>302</v>
      </c>
    </row>
    <row r="13" spans="1:16" s="24" customFormat="1" x14ac:dyDescent="0.25">
      <c r="A13" s="4" t="s">
        <v>284</v>
      </c>
      <c r="B13" s="4" t="s">
        <v>948</v>
      </c>
      <c r="C13" s="5">
        <v>43214</v>
      </c>
      <c r="D13" s="14" t="s">
        <v>18</v>
      </c>
      <c r="E13" s="14" t="s">
        <v>292</v>
      </c>
      <c r="F13" s="14" t="s">
        <v>300</v>
      </c>
      <c r="G13" s="6" t="s">
        <v>320</v>
      </c>
      <c r="H13" s="14" t="s">
        <v>19</v>
      </c>
      <c r="I13" s="14" t="s">
        <v>16</v>
      </c>
      <c r="J13" s="59">
        <v>319.60000000000002</v>
      </c>
      <c r="K13" s="9"/>
      <c r="L13" s="9"/>
      <c r="M13" s="9"/>
      <c r="N13" s="9"/>
      <c r="O13" s="6" t="s">
        <v>301</v>
      </c>
      <c r="P13" s="6" t="s">
        <v>302</v>
      </c>
    </row>
    <row r="14" spans="1:16" s="24" customFormat="1" x14ac:dyDescent="0.25">
      <c r="A14" s="4" t="s">
        <v>284</v>
      </c>
      <c r="B14" s="4" t="s">
        <v>949</v>
      </c>
      <c r="C14" s="5">
        <v>43214</v>
      </c>
      <c r="D14" s="14" t="s">
        <v>18</v>
      </c>
      <c r="E14" s="14" t="s">
        <v>292</v>
      </c>
      <c r="F14" s="14" t="s">
        <v>300</v>
      </c>
      <c r="G14" s="6" t="s">
        <v>321</v>
      </c>
      <c r="H14" s="14" t="s">
        <v>19</v>
      </c>
      <c r="I14" s="14" t="s">
        <v>16</v>
      </c>
      <c r="J14" s="59">
        <v>198.1</v>
      </c>
      <c r="K14" s="9"/>
      <c r="L14" s="9"/>
      <c r="M14" s="9"/>
      <c r="N14" s="9"/>
      <c r="O14" s="6" t="s">
        <v>301</v>
      </c>
      <c r="P14" s="6" t="s">
        <v>302</v>
      </c>
    </row>
    <row r="15" spans="1:16" s="24" customFormat="1" x14ac:dyDescent="0.25">
      <c r="A15" s="4" t="s">
        <v>284</v>
      </c>
      <c r="B15" s="4" t="s">
        <v>950</v>
      </c>
      <c r="C15" s="5">
        <v>43214</v>
      </c>
      <c r="D15" s="14" t="s">
        <v>18</v>
      </c>
      <c r="E15" s="14" t="s">
        <v>292</v>
      </c>
      <c r="F15" s="14" t="s">
        <v>300</v>
      </c>
      <c r="G15" s="6" t="s">
        <v>322</v>
      </c>
      <c r="H15" s="14" t="s">
        <v>19</v>
      </c>
      <c r="I15" s="14" t="s">
        <v>16</v>
      </c>
      <c r="J15" s="59">
        <v>211.3</v>
      </c>
      <c r="K15" s="9"/>
      <c r="L15" s="9"/>
      <c r="M15" s="9"/>
      <c r="N15" s="9"/>
      <c r="O15" s="6" t="s">
        <v>301</v>
      </c>
      <c r="P15" s="6" t="s">
        <v>302</v>
      </c>
    </row>
    <row r="16" spans="1:16" x14ac:dyDescent="0.25">
      <c r="A16" s="18" t="s">
        <v>324</v>
      </c>
      <c r="B16" s="18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</row>
    <row r="17" spans="1:16" s="24" customFormat="1" ht="12.75" x14ac:dyDescent="0.2">
      <c r="A17" s="4" t="s">
        <v>603</v>
      </c>
      <c r="B17" s="4" t="s">
        <v>1051</v>
      </c>
      <c r="C17" s="5">
        <v>43231</v>
      </c>
      <c r="D17" s="6" t="s">
        <v>24</v>
      </c>
      <c r="E17" s="6" t="s">
        <v>609</v>
      </c>
      <c r="F17" s="7" t="s">
        <v>615</v>
      </c>
      <c r="G17" s="6" t="s">
        <v>624</v>
      </c>
      <c r="H17" s="6" t="s">
        <v>20</v>
      </c>
      <c r="I17" s="6" t="s">
        <v>31</v>
      </c>
      <c r="J17" s="9"/>
      <c r="K17" s="9"/>
      <c r="L17" s="9"/>
      <c r="M17" s="9"/>
      <c r="N17" s="9"/>
      <c r="O17" s="6" t="s">
        <v>301</v>
      </c>
      <c r="P17" s="28" t="s">
        <v>302</v>
      </c>
    </row>
    <row r="18" spans="1:16" x14ac:dyDescent="0.25">
      <c r="A18" s="18" t="s">
        <v>325</v>
      </c>
      <c r="B18" s="18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</row>
    <row r="19" spans="1:16" s="24" customFormat="1" x14ac:dyDescent="0.25">
      <c r="A19" s="4" t="s">
        <v>836</v>
      </c>
      <c r="B19" s="4" t="s">
        <v>1120</v>
      </c>
      <c r="C19" s="5">
        <v>43252</v>
      </c>
      <c r="D19" s="6" t="s">
        <v>18</v>
      </c>
      <c r="E19" s="6" t="s">
        <v>842</v>
      </c>
      <c r="F19" s="7" t="s">
        <v>848</v>
      </c>
      <c r="G19" s="6" t="s">
        <v>854</v>
      </c>
      <c r="H19" s="6" t="s">
        <v>19</v>
      </c>
      <c r="I19" s="14" t="s">
        <v>1132</v>
      </c>
      <c r="J19" s="59">
        <f>2371.6+9969.5</f>
        <v>12341.1</v>
      </c>
      <c r="K19" s="9"/>
      <c r="L19" s="9"/>
      <c r="M19" s="9"/>
      <c r="N19" s="9"/>
      <c r="O19" s="6" t="s">
        <v>301</v>
      </c>
      <c r="P19" s="28" t="s">
        <v>302</v>
      </c>
    </row>
    <row r="20" spans="1:16" s="24" customFormat="1" x14ac:dyDescent="0.25">
      <c r="A20" s="4" t="s">
        <v>837</v>
      </c>
      <c r="B20" s="4" t="s">
        <v>1121</v>
      </c>
      <c r="C20" s="5">
        <v>43270</v>
      </c>
      <c r="D20" s="6" t="s">
        <v>633</v>
      </c>
      <c r="E20" s="6" t="s">
        <v>843</v>
      </c>
      <c r="F20" s="7" t="s">
        <v>849</v>
      </c>
      <c r="G20" s="6" t="s">
        <v>855</v>
      </c>
      <c r="H20" s="6" t="s">
        <v>19</v>
      </c>
      <c r="I20" s="14" t="s">
        <v>1132</v>
      </c>
      <c r="J20" s="59">
        <f>2281.7+6677.4</f>
        <v>8959.0999999999985</v>
      </c>
      <c r="K20" s="9"/>
      <c r="L20" s="9"/>
      <c r="M20" s="9"/>
      <c r="N20" s="9"/>
      <c r="O20" s="6" t="s">
        <v>301</v>
      </c>
      <c r="P20" s="28" t="s">
        <v>302</v>
      </c>
    </row>
    <row r="21" spans="1:16" s="24" customFormat="1" x14ac:dyDescent="0.25">
      <c r="A21" s="4" t="s">
        <v>838</v>
      </c>
      <c r="B21" s="4" t="s">
        <v>1122</v>
      </c>
      <c r="C21" s="5">
        <v>43272</v>
      </c>
      <c r="D21" s="6" t="s">
        <v>18</v>
      </c>
      <c r="E21" s="6" t="s">
        <v>844</v>
      </c>
      <c r="F21" s="7" t="s">
        <v>850</v>
      </c>
      <c r="G21" s="6" t="s">
        <v>856</v>
      </c>
      <c r="H21" s="6" t="s">
        <v>19</v>
      </c>
      <c r="I21" s="14" t="s">
        <v>1132</v>
      </c>
      <c r="J21" s="59">
        <v>288.5</v>
      </c>
      <c r="K21" s="9"/>
      <c r="L21" s="9"/>
      <c r="M21" s="9"/>
      <c r="N21" s="9"/>
      <c r="O21" s="6" t="s">
        <v>301</v>
      </c>
      <c r="P21" s="28" t="s">
        <v>302</v>
      </c>
    </row>
    <row r="22" spans="1:16" s="24" customFormat="1" x14ac:dyDescent="0.25">
      <c r="A22" s="4" t="s">
        <v>838</v>
      </c>
      <c r="B22" s="4" t="s">
        <v>1123</v>
      </c>
      <c r="C22" s="5">
        <v>43272</v>
      </c>
      <c r="D22" s="6" t="s">
        <v>18</v>
      </c>
      <c r="E22" s="6" t="s">
        <v>844</v>
      </c>
      <c r="F22" s="7" t="s">
        <v>850</v>
      </c>
      <c r="G22" s="6" t="s">
        <v>857</v>
      </c>
      <c r="H22" s="6" t="s">
        <v>19</v>
      </c>
      <c r="I22" s="14" t="s">
        <v>1132</v>
      </c>
      <c r="J22" s="59">
        <v>380</v>
      </c>
      <c r="K22" s="9"/>
      <c r="L22" s="9"/>
      <c r="M22" s="9"/>
      <c r="N22" s="9"/>
      <c r="O22" s="6" t="s">
        <v>301</v>
      </c>
      <c r="P22" s="28" t="s">
        <v>302</v>
      </c>
    </row>
    <row r="23" spans="1:16" s="24" customFormat="1" x14ac:dyDescent="0.25">
      <c r="A23" s="4" t="s">
        <v>838</v>
      </c>
      <c r="B23" s="4" t="s">
        <v>1124</v>
      </c>
      <c r="C23" s="5">
        <v>43272</v>
      </c>
      <c r="D23" s="6" t="s">
        <v>18</v>
      </c>
      <c r="E23" s="6" t="s">
        <v>844</v>
      </c>
      <c r="F23" s="7" t="s">
        <v>850</v>
      </c>
      <c r="G23" s="6" t="s">
        <v>858</v>
      </c>
      <c r="H23" s="6" t="s">
        <v>19</v>
      </c>
      <c r="I23" s="14" t="s">
        <v>1132</v>
      </c>
      <c r="J23" s="59">
        <v>236.3</v>
      </c>
      <c r="K23" s="9"/>
      <c r="L23" s="9"/>
      <c r="M23" s="9"/>
      <c r="N23" s="9"/>
      <c r="O23" s="6" t="s">
        <v>301</v>
      </c>
      <c r="P23" s="28" t="s">
        <v>302</v>
      </c>
    </row>
    <row r="24" spans="1:16" s="24" customFormat="1" x14ac:dyDescent="0.25">
      <c r="A24" s="4" t="s">
        <v>838</v>
      </c>
      <c r="B24" s="4" t="s">
        <v>1125</v>
      </c>
      <c r="C24" s="5">
        <v>43272</v>
      </c>
      <c r="D24" s="6" t="s">
        <v>18</v>
      </c>
      <c r="E24" s="6" t="s">
        <v>844</v>
      </c>
      <c r="F24" s="7" t="s">
        <v>850</v>
      </c>
      <c r="G24" s="6" t="s">
        <v>859</v>
      </c>
      <c r="H24" s="6" t="s">
        <v>19</v>
      </c>
      <c r="I24" s="14" t="s">
        <v>1132</v>
      </c>
      <c r="J24" s="59">
        <v>551.70000000000005</v>
      </c>
      <c r="K24" s="9"/>
      <c r="L24" s="9"/>
      <c r="M24" s="9"/>
      <c r="N24" s="9"/>
      <c r="O24" s="6" t="s">
        <v>301</v>
      </c>
      <c r="P24" s="28" t="s">
        <v>302</v>
      </c>
    </row>
    <row r="25" spans="1:16" s="24" customFormat="1" x14ac:dyDescent="0.25">
      <c r="A25" s="4" t="s">
        <v>838</v>
      </c>
      <c r="B25" s="4" t="s">
        <v>1126</v>
      </c>
      <c r="C25" s="5">
        <v>43272</v>
      </c>
      <c r="D25" s="6" t="s">
        <v>18</v>
      </c>
      <c r="E25" s="6" t="s">
        <v>844</v>
      </c>
      <c r="F25" s="7" t="s">
        <v>850</v>
      </c>
      <c r="G25" s="6" t="s">
        <v>860</v>
      </c>
      <c r="H25" s="6" t="s">
        <v>19</v>
      </c>
      <c r="I25" s="14" t="s">
        <v>1132</v>
      </c>
      <c r="J25" s="59">
        <v>189.5</v>
      </c>
      <c r="K25" s="9"/>
      <c r="L25" s="9"/>
      <c r="M25" s="9"/>
      <c r="N25" s="9"/>
      <c r="O25" s="6" t="s">
        <v>301</v>
      </c>
      <c r="P25" s="28" t="s">
        <v>302</v>
      </c>
    </row>
    <row r="26" spans="1:16" s="24" customFormat="1" x14ac:dyDescent="0.25">
      <c r="A26" s="4" t="s">
        <v>839</v>
      </c>
      <c r="B26" s="4" t="s">
        <v>1127</v>
      </c>
      <c r="C26" s="5">
        <v>43275</v>
      </c>
      <c r="D26" s="6" t="s">
        <v>25</v>
      </c>
      <c r="E26" s="6" t="s">
        <v>845</v>
      </c>
      <c r="F26" s="7" t="s">
        <v>851</v>
      </c>
      <c r="G26" s="6" t="s">
        <v>861</v>
      </c>
      <c r="H26" s="6" t="s">
        <v>19</v>
      </c>
      <c r="I26" s="6" t="s">
        <v>506</v>
      </c>
      <c r="J26" s="58">
        <f>2471.6+8572.3</f>
        <v>11043.9</v>
      </c>
      <c r="K26" s="9"/>
      <c r="L26" s="9"/>
      <c r="M26" s="9"/>
      <c r="N26" s="9"/>
      <c r="O26" s="6" t="s">
        <v>301</v>
      </c>
      <c r="P26" s="28" t="s">
        <v>302</v>
      </c>
    </row>
    <row r="27" spans="1:16" s="24" customFormat="1" x14ac:dyDescent="0.25">
      <c r="A27" s="4" t="s">
        <v>840</v>
      </c>
      <c r="B27" s="4" t="s">
        <v>1128</v>
      </c>
      <c r="C27" s="5">
        <v>43277</v>
      </c>
      <c r="D27" s="6" t="s">
        <v>29</v>
      </c>
      <c r="E27" s="6" t="s">
        <v>846</v>
      </c>
      <c r="F27" s="7" t="s">
        <v>852</v>
      </c>
      <c r="G27" s="6" t="s">
        <v>862</v>
      </c>
      <c r="H27" s="6" t="s">
        <v>19</v>
      </c>
      <c r="I27" s="14" t="s">
        <v>1132</v>
      </c>
      <c r="J27" s="58">
        <f>4555.6+5023.7</f>
        <v>9579.2999999999993</v>
      </c>
      <c r="K27" s="9"/>
      <c r="L27" s="9"/>
      <c r="M27" s="9"/>
      <c r="N27" s="9"/>
      <c r="O27" s="6" t="s">
        <v>301</v>
      </c>
      <c r="P27" s="28" t="s">
        <v>302</v>
      </c>
    </row>
    <row r="28" spans="1:16" s="24" customFormat="1" x14ac:dyDescent="0.25">
      <c r="A28" s="4" t="s">
        <v>841</v>
      </c>
      <c r="B28" s="4" t="s">
        <v>1129</v>
      </c>
      <c r="C28" s="5">
        <v>43279</v>
      </c>
      <c r="D28" s="6" t="s">
        <v>25</v>
      </c>
      <c r="E28" s="6" t="s">
        <v>847</v>
      </c>
      <c r="F28" s="7" t="s">
        <v>853</v>
      </c>
      <c r="G28" s="7" t="s">
        <v>863</v>
      </c>
      <c r="H28" s="6" t="s">
        <v>20</v>
      </c>
      <c r="I28" s="6" t="s">
        <v>16</v>
      </c>
      <c r="J28" s="58">
        <v>218.5</v>
      </c>
      <c r="K28" s="9"/>
      <c r="L28" s="9"/>
      <c r="M28" s="9"/>
      <c r="N28" s="9"/>
      <c r="O28" s="6" t="s">
        <v>301</v>
      </c>
      <c r="P28" s="28" t="s">
        <v>302</v>
      </c>
    </row>
  </sheetData>
  <autoFilter ref="I1:I28"/>
  <mergeCells count="12">
    <mergeCell ref="G1:G2"/>
    <mergeCell ref="A1:A2"/>
    <mergeCell ref="C1:C2"/>
    <mergeCell ref="D1:D2"/>
    <mergeCell ref="E1:E2"/>
    <mergeCell ref="F1:F2"/>
    <mergeCell ref="B1:B2"/>
    <mergeCell ref="P1:P2"/>
    <mergeCell ref="H1:H2"/>
    <mergeCell ref="I1:I2"/>
    <mergeCell ref="J1:N1"/>
    <mergeCell ref="O1:O2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"/>
  <sheetViews>
    <sheetView zoomScale="80" zoomScaleNormal="80" workbookViewId="0">
      <selection activeCell="H21" sqref="H21"/>
    </sheetView>
  </sheetViews>
  <sheetFormatPr baseColWidth="10" defaultRowHeight="15" x14ac:dyDescent="0.25"/>
  <cols>
    <col min="1" max="1" width="17.85546875" bestFit="1" customWidth="1"/>
    <col min="2" max="2" width="17.85546875" customWidth="1"/>
    <col min="3" max="3" width="19.85546875" customWidth="1"/>
    <col min="4" max="4" width="16.42578125" customWidth="1"/>
    <col min="5" max="5" width="20.5703125" customWidth="1"/>
    <col min="6" max="6" width="15" customWidth="1"/>
    <col min="7" max="7" width="53.5703125" bestFit="1" customWidth="1"/>
    <col min="8" max="8" width="21.7109375" bestFit="1" customWidth="1"/>
    <col min="9" max="9" width="35.140625" bestFit="1" customWidth="1"/>
    <col min="10" max="10" width="17.5703125" bestFit="1" customWidth="1"/>
    <col min="11" max="11" width="14.5703125" bestFit="1" customWidth="1"/>
    <col min="12" max="12" width="11.140625" bestFit="1" customWidth="1"/>
    <col min="13" max="13" width="10.28515625" bestFit="1" customWidth="1"/>
    <col min="15" max="15" width="33.140625" bestFit="1" customWidth="1"/>
    <col min="16" max="16" width="21.42578125" customWidth="1"/>
  </cols>
  <sheetData>
    <row r="1" spans="1:16" ht="30" customHeight="1" x14ac:dyDescent="0.25">
      <c r="A1" s="42" t="s">
        <v>864</v>
      </c>
      <c r="B1" s="42" t="s">
        <v>865</v>
      </c>
      <c r="C1" s="56" t="s">
        <v>0</v>
      </c>
      <c r="D1" s="49" t="s">
        <v>1</v>
      </c>
      <c r="E1" s="49" t="s">
        <v>2</v>
      </c>
      <c r="F1" s="49" t="s">
        <v>3</v>
      </c>
      <c r="G1" s="49" t="s">
        <v>4</v>
      </c>
      <c r="H1" s="49" t="s">
        <v>5</v>
      </c>
      <c r="I1" s="49" t="s">
        <v>6</v>
      </c>
      <c r="J1" s="51" t="s">
        <v>7</v>
      </c>
      <c r="K1" s="52"/>
      <c r="L1" s="52"/>
      <c r="M1" s="52"/>
      <c r="N1" s="53"/>
      <c r="O1" s="54" t="s">
        <v>8</v>
      </c>
      <c r="P1" s="54" t="s">
        <v>33</v>
      </c>
    </row>
    <row r="2" spans="1:16" ht="30" customHeight="1" x14ac:dyDescent="0.25">
      <c r="A2" s="43"/>
      <c r="B2" s="43"/>
      <c r="C2" s="57"/>
      <c r="D2" s="50"/>
      <c r="E2" s="50"/>
      <c r="F2" s="50"/>
      <c r="G2" s="50"/>
      <c r="H2" s="50"/>
      <c r="I2" s="50"/>
      <c r="J2" s="1" t="s">
        <v>9</v>
      </c>
      <c r="K2" s="1" t="s">
        <v>10</v>
      </c>
      <c r="L2" s="1" t="s">
        <v>11</v>
      </c>
      <c r="M2" s="2" t="s">
        <v>12</v>
      </c>
      <c r="N2" s="2" t="s">
        <v>13</v>
      </c>
      <c r="O2" s="55"/>
      <c r="P2" s="55"/>
    </row>
    <row r="3" spans="1:16" x14ac:dyDescent="0.25">
      <c r="A3" s="18" t="s">
        <v>34</v>
      </c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</row>
    <row r="4" spans="1:16" s="38" customFormat="1" x14ac:dyDescent="0.25">
      <c r="A4" s="34" t="s">
        <v>303</v>
      </c>
      <c r="B4" s="34" t="s">
        <v>951</v>
      </c>
      <c r="C4" s="35">
        <v>43193</v>
      </c>
      <c r="D4" s="36" t="s">
        <v>29</v>
      </c>
      <c r="E4" s="36" t="s">
        <v>305</v>
      </c>
      <c r="F4" s="36" t="s">
        <v>307</v>
      </c>
      <c r="G4" s="37" t="s">
        <v>309</v>
      </c>
      <c r="H4" s="36" t="s">
        <v>19</v>
      </c>
      <c r="I4" s="36" t="s">
        <v>1132</v>
      </c>
      <c r="J4" s="58">
        <v>362.6</v>
      </c>
      <c r="O4" s="16" t="s">
        <v>301</v>
      </c>
      <c r="P4" s="16" t="s">
        <v>323</v>
      </c>
    </row>
    <row r="5" spans="1:16" s="3" customFormat="1" x14ac:dyDescent="0.25">
      <c r="A5" s="34" t="s">
        <v>304</v>
      </c>
      <c r="B5" s="34" t="s">
        <v>952</v>
      </c>
      <c r="C5" s="35">
        <v>43194</v>
      </c>
      <c r="D5" s="36" t="s">
        <v>29</v>
      </c>
      <c r="E5" s="36" t="s">
        <v>306</v>
      </c>
      <c r="F5" s="36" t="s">
        <v>308</v>
      </c>
      <c r="G5" s="36" t="s">
        <v>310</v>
      </c>
      <c r="H5" s="36" t="s">
        <v>19</v>
      </c>
      <c r="I5" s="36" t="s">
        <v>1132</v>
      </c>
      <c r="J5" s="58">
        <f>2309.7+6647.1</f>
        <v>8956.7999999999993</v>
      </c>
      <c r="K5" s="9"/>
      <c r="L5" s="9"/>
      <c r="M5" s="9"/>
      <c r="N5" s="9"/>
      <c r="O5" s="16" t="s">
        <v>301</v>
      </c>
      <c r="P5" s="16" t="s">
        <v>323</v>
      </c>
    </row>
    <row r="6" spans="1:16" x14ac:dyDescent="0.25">
      <c r="A6" s="18" t="s">
        <v>324</v>
      </c>
      <c r="B6" s="18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</row>
    <row r="7" spans="1:16" s="3" customFormat="1" x14ac:dyDescent="0.25">
      <c r="A7" s="6" t="s">
        <v>628</v>
      </c>
      <c r="B7" s="6" t="s">
        <v>1052</v>
      </c>
      <c r="C7" s="5">
        <v>43226</v>
      </c>
      <c r="D7" s="6" t="s">
        <v>18</v>
      </c>
      <c r="E7" s="6" t="s">
        <v>634</v>
      </c>
      <c r="F7" s="6" t="s">
        <v>639</v>
      </c>
      <c r="G7" s="6" t="s">
        <v>644</v>
      </c>
      <c r="H7" s="6" t="s">
        <v>19</v>
      </c>
      <c r="I7" s="6" t="s">
        <v>31</v>
      </c>
      <c r="J7" s="59">
        <v>338.3</v>
      </c>
      <c r="K7" s="9"/>
      <c r="L7" s="9"/>
      <c r="M7" s="9"/>
      <c r="N7" s="9"/>
      <c r="O7" s="6" t="s">
        <v>301</v>
      </c>
      <c r="P7" s="6" t="s">
        <v>323</v>
      </c>
    </row>
    <row r="8" spans="1:16" s="3" customFormat="1" x14ac:dyDescent="0.25">
      <c r="A8" s="6" t="s">
        <v>628</v>
      </c>
      <c r="B8" s="6" t="s">
        <v>1053</v>
      </c>
      <c r="C8" s="5">
        <v>43226</v>
      </c>
      <c r="D8" s="6" t="s">
        <v>18</v>
      </c>
      <c r="E8" s="6" t="s">
        <v>634</v>
      </c>
      <c r="F8" s="6" t="s">
        <v>639</v>
      </c>
      <c r="G8" s="6" t="s">
        <v>645</v>
      </c>
      <c r="H8" s="6" t="s">
        <v>19</v>
      </c>
      <c r="I8" s="6" t="s">
        <v>31</v>
      </c>
      <c r="J8" s="59">
        <v>411.7</v>
      </c>
      <c r="K8" s="9"/>
      <c r="L8" s="9"/>
      <c r="M8" s="9"/>
      <c r="N8" s="9"/>
      <c r="O8" s="6" t="s">
        <v>301</v>
      </c>
      <c r="P8" s="6" t="s">
        <v>323</v>
      </c>
    </row>
    <row r="9" spans="1:16" s="3" customFormat="1" x14ac:dyDescent="0.25">
      <c r="A9" s="6" t="s">
        <v>629</v>
      </c>
      <c r="B9" s="6" t="s">
        <v>1054</v>
      </c>
      <c r="C9" s="5">
        <v>43238</v>
      </c>
      <c r="D9" s="6" t="s">
        <v>633</v>
      </c>
      <c r="E9" s="6" t="s">
        <v>635</v>
      </c>
      <c r="F9" s="6" t="s">
        <v>640</v>
      </c>
      <c r="G9" s="6" t="s">
        <v>646</v>
      </c>
      <c r="H9" s="6" t="s">
        <v>19</v>
      </c>
      <c r="I9" s="36" t="s">
        <v>1132</v>
      </c>
      <c r="J9" s="59">
        <v>503.1</v>
      </c>
      <c r="K9" s="9"/>
      <c r="L9" s="9"/>
      <c r="M9" s="9"/>
      <c r="N9" s="9"/>
      <c r="O9" s="6" t="s">
        <v>301</v>
      </c>
      <c r="P9" s="6" t="s">
        <v>323</v>
      </c>
    </row>
    <row r="10" spans="1:16" s="3" customFormat="1" x14ac:dyDescent="0.25">
      <c r="A10" s="6" t="s">
        <v>630</v>
      </c>
      <c r="B10" s="6" t="s">
        <v>1055</v>
      </c>
      <c r="C10" s="5">
        <v>43247</v>
      </c>
      <c r="D10" s="6" t="s">
        <v>25</v>
      </c>
      <c r="E10" s="6" t="s">
        <v>636</v>
      </c>
      <c r="F10" s="6" t="s">
        <v>641</v>
      </c>
      <c r="G10" s="6" t="s">
        <v>647</v>
      </c>
      <c r="H10" s="6" t="s">
        <v>19</v>
      </c>
      <c r="I10" s="36" t="s">
        <v>1132</v>
      </c>
      <c r="J10" s="59">
        <v>494.3</v>
      </c>
      <c r="K10" s="9"/>
      <c r="L10" s="9"/>
      <c r="M10" s="9"/>
      <c r="N10" s="9"/>
      <c r="O10" s="6" t="s">
        <v>301</v>
      </c>
      <c r="P10" s="6" t="s">
        <v>323</v>
      </c>
    </row>
    <row r="11" spans="1:16" s="3" customFormat="1" x14ac:dyDescent="0.25">
      <c r="A11" s="14" t="s">
        <v>631</v>
      </c>
      <c r="B11" s="14" t="s">
        <v>1056</v>
      </c>
      <c r="C11" s="5">
        <v>43250</v>
      </c>
      <c r="D11" s="6" t="s">
        <v>29</v>
      </c>
      <c r="E11" s="6" t="s">
        <v>637</v>
      </c>
      <c r="F11" s="6" t="s">
        <v>642</v>
      </c>
      <c r="G11" s="6" t="s">
        <v>648</v>
      </c>
      <c r="H11" s="6" t="s">
        <v>19</v>
      </c>
      <c r="I11" s="36" t="s">
        <v>1132</v>
      </c>
      <c r="J11" s="59">
        <v>751.5</v>
      </c>
      <c r="K11" s="9"/>
      <c r="L11" s="9"/>
      <c r="M11" s="9"/>
      <c r="N11" s="9"/>
      <c r="O11" s="6" t="s">
        <v>301</v>
      </c>
      <c r="P11" s="6" t="s">
        <v>323</v>
      </c>
    </row>
    <row r="12" spans="1:16" s="3" customFormat="1" x14ac:dyDescent="0.25">
      <c r="A12" s="14" t="s">
        <v>632</v>
      </c>
      <c r="B12" s="14" t="s">
        <v>1057</v>
      </c>
      <c r="C12" s="5">
        <v>43250</v>
      </c>
      <c r="D12" s="6" t="s">
        <v>14</v>
      </c>
      <c r="E12" s="6" t="s">
        <v>638</v>
      </c>
      <c r="F12" s="6" t="s">
        <v>643</v>
      </c>
      <c r="G12" s="6" t="s">
        <v>649</v>
      </c>
      <c r="H12" s="6" t="s">
        <v>15</v>
      </c>
      <c r="I12" s="36" t="s">
        <v>1132</v>
      </c>
      <c r="J12" s="59">
        <v>181.6</v>
      </c>
      <c r="K12" s="9"/>
      <c r="L12" s="9"/>
      <c r="M12" s="9"/>
      <c r="N12" s="9"/>
      <c r="O12" s="6" t="s">
        <v>301</v>
      </c>
      <c r="P12" s="6" t="s">
        <v>323</v>
      </c>
    </row>
    <row r="13" spans="1:16" x14ac:dyDescent="0.25">
      <c r="A13" s="18" t="s">
        <v>325</v>
      </c>
      <c r="B13" s="18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</row>
  </sheetData>
  <autoFilter ref="I1:I13"/>
  <mergeCells count="12">
    <mergeCell ref="G1:G2"/>
    <mergeCell ref="A1:A2"/>
    <mergeCell ref="C1:C2"/>
    <mergeCell ref="D1:D2"/>
    <mergeCell ref="E1:E2"/>
    <mergeCell ref="F1:F2"/>
    <mergeCell ref="B1:B2"/>
    <mergeCell ref="P1:P2"/>
    <mergeCell ref="H1:H2"/>
    <mergeCell ref="I1:I2"/>
    <mergeCell ref="J1:N1"/>
    <mergeCell ref="O1:O2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MOTOTAXI ENE-MAR</vt:lpstr>
      <vt:lpstr>TAXI ENE-MAR </vt:lpstr>
      <vt:lpstr>URBANO O INTERUR M1 ENE-MAR </vt:lpstr>
      <vt:lpstr>URBANO INTERURBAN ENE-MAR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César Saldaña Miranda</dc:creator>
  <cp:lastModifiedBy>SINIESTROS</cp:lastModifiedBy>
  <dcterms:created xsi:type="dcterms:W3CDTF">2018-05-08T19:07:26Z</dcterms:created>
  <dcterms:modified xsi:type="dcterms:W3CDTF">2018-12-07T17:24:00Z</dcterms:modified>
</cp:coreProperties>
</file>