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IESTROS\Downloads\"/>
    </mc:Choice>
  </mc:AlternateContent>
  <bookViews>
    <workbookView xWindow="0" yWindow="0" windowWidth="20490" windowHeight="7755" firstSheet="1" activeTab="3"/>
  </bookViews>
  <sheets>
    <sheet name="MOTOTAXI ENE-MAR" sheetId="1" r:id="rId1"/>
    <sheet name="TAXI ENE-MAR " sheetId="2" r:id="rId2"/>
    <sheet name="URBANO O INTERUR M1 ENE-MAR " sheetId="3" r:id="rId3"/>
    <sheet name="URBANO INTERURBAN ENE-MAR" sheetId="4" r:id="rId4"/>
  </sheets>
  <definedNames>
    <definedName name="_xlnm._FilterDatabase" localSheetId="0" hidden="1">'MOTOTAXI ENE-MAR'!$I$1:$I$265</definedName>
    <definedName name="_xlnm._FilterDatabase" localSheetId="1" hidden="1">'TAXI ENE-MAR '!$I$1:$I$49</definedName>
    <definedName name="_xlnm._FilterDatabase" localSheetId="3" hidden="1">'URBANO INTERURBAN ENE-MAR'!$I$1:$I$13</definedName>
    <definedName name="_xlnm._FilterDatabase" localSheetId="2" hidden="1">'URBANO O INTERUR M1 ENE-MAR '!$I$1:$I$20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J16" i="3"/>
  <c r="J10" i="3"/>
  <c r="J7" i="3"/>
  <c r="J48" i="2"/>
  <c r="J43" i="2"/>
  <c r="J41" i="2"/>
  <c r="J40" i="2"/>
  <c r="J31" i="2"/>
  <c r="J23" i="2"/>
  <c r="J17" i="2"/>
  <c r="J12" i="2"/>
  <c r="J263" i="1"/>
  <c r="J252" i="1"/>
  <c r="J246" i="1"/>
  <c r="J236" i="1"/>
  <c r="J235" i="1"/>
  <c r="J228" i="1"/>
  <c r="J223" i="1"/>
  <c r="J202" i="1"/>
  <c r="J201" i="1"/>
  <c r="J200" i="1"/>
  <c r="J198" i="1"/>
  <c r="J197" i="1"/>
  <c r="J191" i="1"/>
  <c r="J174" i="1"/>
  <c r="J173" i="1"/>
  <c r="J168" i="1"/>
  <c r="J155" i="1"/>
  <c r="J143" i="1"/>
  <c r="J128" i="1"/>
  <c r="J121" i="1"/>
  <c r="J110" i="1"/>
  <c r="J102" i="1"/>
  <c r="J94" i="1"/>
  <c r="J91" i="1"/>
  <c r="J89" i="1"/>
  <c r="J85" i="1"/>
  <c r="J84" i="1"/>
  <c r="J80" i="1"/>
  <c r="J65" i="1"/>
  <c r="J51" i="1"/>
  <c r="J45" i="1"/>
  <c r="J41" i="1"/>
  <c r="J40" i="1"/>
  <c r="J39" i="1"/>
  <c r="J37" i="1"/>
  <c r="J33" i="1"/>
  <c r="J31" i="1"/>
  <c r="J30" i="1"/>
  <c r="J27" i="1"/>
</calcChain>
</file>

<file path=xl/sharedStrings.xml><?xml version="1.0" encoding="utf-8"?>
<sst xmlns="http://schemas.openxmlformats.org/spreadsheetml/2006/main" count="3340" uniqueCount="1352">
  <si>
    <t>FECHA DE OCURRENCIA</t>
  </si>
  <si>
    <t>TIPO DEL SINIESTRO</t>
  </si>
  <si>
    <t>Nº DE CAT</t>
  </si>
  <si>
    <t>PLACA DE RODAJE</t>
  </si>
  <si>
    <t>APELLIDOS Y NOMBRES DEL ACCIDENTADO</t>
  </si>
  <si>
    <t>TIPO DE ACCIDENTADO</t>
  </si>
  <si>
    <t>LUGAR DONDE OCURRIÓ EL ACCIDENTE</t>
  </si>
  <si>
    <t>TIPO DE COBERTURA INCURRIDA</t>
  </si>
  <si>
    <t>TIPO DE VEHICULO</t>
  </si>
  <si>
    <t>GASTOS DE CURACION</t>
  </si>
  <si>
    <t xml:space="preserve"> INCAPACIDAD TEMPORAL </t>
  </si>
  <si>
    <t>INVALIDEZ PERMANENTE</t>
  </si>
  <si>
    <t>GASTOS DE SEPELIO</t>
  </si>
  <si>
    <t>MUERTE</t>
  </si>
  <si>
    <t>ATROPELLO</t>
  </si>
  <si>
    <t>PEATON</t>
  </si>
  <si>
    <t>LA VICTORIA</t>
  </si>
  <si>
    <t>MOTOTAXI</t>
  </si>
  <si>
    <t>COLISION</t>
  </si>
  <si>
    <t>PASAJERO</t>
  </si>
  <si>
    <t>CONDUCTOR</t>
  </si>
  <si>
    <t>REQUE</t>
  </si>
  <si>
    <t>JLO</t>
  </si>
  <si>
    <t>CAIDA</t>
  </si>
  <si>
    <t>DESPISTE</t>
  </si>
  <si>
    <t>EL PORVENIR</t>
  </si>
  <si>
    <t>CHOQUE</t>
  </si>
  <si>
    <t>VOLCADURA</t>
  </si>
  <si>
    <t>PIMENTEL</t>
  </si>
  <si>
    <t>LAMBAYEQUE</t>
  </si>
  <si>
    <t>OLMOS</t>
  </si>
  <si>
    <t>0056-2017</t>
  </si>
  <si>
    <t>POMALCA</t>
  </si>
  <si>
    <t>BATANGRANDE</t>
  </si>
  <si>
    <t>NEGLIGENCIA</t>
  </si>
  <si>
    <t>M7-1843</t>
  </si>
  <si>
    <t>ENERO</t>
  </si>
  <si>
    <t>FEBRERO</t>
  </si>
  <si>
    <t>TAXI</t>
  </si>
  <si>
    <t>TUMAN</t>
  </si>
  <si>
    <t>FERREÑAFE</t>
  </si>
  <si>
    <t>MONSEFU</t>
  </si>
  <si>
    <t>ETEN</t>
  </si>
  <si>
    <t>ZEGARRA CASTRO LUIS</t>
  </si>
  <si>
    <t>PICSI</t>
  </si>
  <si>
    <t>MARZO</t>
  </si>
  <si>
    <t>PATAPO</t>
  </si>
  <si>
    <t>ARRASTRE</t>
  </si>
  <si>
    <t>USO DE VEHICULO</t>
  </si>
  <si>
    <t>CATEGORÍA</t>
  </si>
  <si>
    <t>URBANO O INTERURBANO</t>
  </si>
  <si>
    <t>M1</t>
  </si>
  <si>
    <t>M2</t>
  </si>
  <si>
    <t>M3</t>
  </si>
  <si>
    <t>0002-2018</t>
  </si>
  <si>
    <t>0004-2018</t>
  </si>
  <si>
    <t>0005-2018</t>
  </si>
  <si>
    <t>0006-2018</t>
  </si>
  <si>
    <t>0008-2018</t>
  </si>
  <si>
    <t>0009-2018</t>
  </si>
  <si>
    <t>0010-2018</t>
  </si>
  <si>
    <t>0011-2018</t>
  </si>
  <si>
    <t>0013-2018</t>
  </si>
  <si>
    <t>0014-2018</t>
  </si>
  <si>
    <t xml:space="preserve">0015-2018 </t>
  </si>
  <si>
    <t>0016-2018</t>
  </si>
  <si>
    <t>0017-2018</t>
  </si>
  <si>
    <t>0018-2018</t>
  </si>
  <si>
    <t>0021-2018</t>
  </si>
  <si>
    <t>0023-2018</t>
  </si>
  <si>
    <t>0024-2018</t>
  </si>
  <si>
    <t>0025-2018</t>
  </si>
  <si>
    <t>0026-2018</t>
  </si>
  <si>
    <t>0028-2018</t>
  </si>
  <si>
    <t>0029-2018</t>
  </si>
  <si>
    <t>0030-2018</t>
  </si>
  <si>
    <t>0032-2018</t>
  </si>
  <si>
    <t>0033-2018</t>
  </si>
  <si>
    <t>0034-2018</t>
  </si>
  <si>
    <t>0035-2018</t>
  </si>
  <si>
    <t>0036-2018</t>
  </si>
  <si>
    <t>0037-2018</t>
  </si>
  <si>
    <t>0038-2018</t>
  </si>
  <si>
    <t>0039-2018</t>
  </si>
  <si>
    <t>0040-2018</t>
  </si>
  <si>
    <t>0041-2018</t>
  </si>
  <si>
    <t>0042-2018</t>
  </si>
  <si>
    <t>0043-2018</t>
  </si>
  <si>
    <t>0044-2018</t>
  </si>
  <si>
    <t>0045-2018</t>
  </si>
  <si>
    <t>0046-2018</t>
  </si>
  <si>
    <t>0047-2018</t>
  </si>
  <si>
    <t>0048-2018</t>
  </si>
  <si>
    <t>0049-2018</t>
  </si>
  <si>
    <t>0050-2018</t>
  </si>
  <si>
    <t>0052-2018</t>
  </si>
  <si>
    <t>0054-2018</t>
  </si>
  <si>
    <t>0055-2018</t>
  </si>
  <si>
    <t>0057-2018</t>
  </si>
  <si>
    <t>0058-2018</t>
  </si>
  <si>
    <t>0061-2018</t>
  </si>
  <si>
    <t>0062-2018</t>
  </si>
  <si>
    <t>0063-2018</t>
  </si>
  <si>
    <t>0065-2018</t>
  </si>
  <si>
    <t>0066-2018</t>
  </si>
  <si>
    <t>0067-2018</t>
  </si>
  <si>
    <t>0068-2018</t>
  </si>
  <si>
    <t>0069-2018</t>
  </si>
  <si>
    <t>0070-2018</t>
  </si>
  <si>
    <t>0071-2018</t>
  </si>
  <si>
    <t>0072-2018</t>
  </si>
  <si>
    <t>0073-2018</t>
  </si>
  <si>
    <t>0074-2018</t>
  </si>
  <si>
    <t>0001-2018</t>
  </si>
  <si>
    <t>0003-2018</t>
  </si>
  <si>
    <t>0007-2018</t>
  </si>
  <si>
    <t>0019-2018</t>
  </si>
  <si>
    <t>0020-2018</t>
  </si>
  <si>
    <t>0027-2018</t>
  </si>
  <si>
    <t>0031-2018</t>
  </si>
  <si>
    <t>0053-2018</t>
  </si>
  <si>
    <t>0060-2018</t>
  </si>
  <si>
    <t>0012-2018</t>
  </si>
  <si>
    <t>0022-2018</t>
  </si>
  <si>
    <t>0051-2018</t>
  </si>
  <si>
    <t>0059-2018</t>
  </si>
  <si>
    <t>0064-2018</t>
  </si>
  <si>
    <t>YF-004195-2017</t>
  </si>
  <si>
    <t>M1Y-954</t>
  </si>
  <si>
    <t>LENIN JULCA FERNANDEZ</t>
  </si>
  <si>
    <t>YF-022237-2017</t>
  </si>
  <si>
    <t>YF-040933-2017</t>
  </si>
  <si>
    <t>YF-001648-2017</t>
  </si>
  <si>
    <t>YF-004776-2017</t>
  </si>
  <si>
    <t>YF-006500-2017</t>
  </si>
  <si>
    <t>YF-023513-2017</t>
  </si>
  <si>
    <t>YF-024603-2017</t>
  </si>
  <si>
    <t>YF-002131-2017</t>
  </si>
  <si>
    <t>YF-001592-2017</t>
  </si>
  <si>
    <t>YF-039677-2017</t>
  </si>
  <si>
    <t>YF-036413-2017</t>
  </si>
  <si>
    <t>YF-036629-2017</t>
  </si>
  <si>
    <t>YF-020680-2017</t>
  </si>
  <si>
    <t>YF-028932-2017</t>
  </si>
  <si>
    <t>YF-008172-2017</t>
  </si>
  <si>
    <t>YF-034289-2017</t>
  </si>
  <si>
    <t>YF-028377-2017</t>
  </si>
  <si>
    <t>YF-027999-2017</t>
  </si>
  <si>
    <t>YF-026859-2017</t>
  </si>
  <si>
    <t>YF-014660-2017</t>
  </si>
  <si>
    <t>YF-014639-2017</t>
  </si>
  <si>
    <t>YF-036848-2017</t>
  </si>
  <si>
    <t>YF-043331-2017</t>
  </si>
  <si>
    <t>YF-023065-2017</t>
  </si>
  <si>
    <t>YF-008565-2017</t>
  </si>
  <si>
    <t>YF-021044-2017</t>
  </si>
  <si>
    <t>YF-022233-2017</t>
  </si>
  <si>
    <t>YF-031188-2017</t>
  </si>
  <si>
    <t>YF-005986-2017</t>
  </si>
  <si>
    <t>YF-018822-2017</t>
  </si>
  <si>
    <t>YF-003237-2017</t>
  </si>
  <si>
    <t>YF-024699-2017</t>
  </si>
  <si>
    <t>YF-000555-2018</t>
  </si>
  <si>
    <t>YF-035252-2017</t>
  </si>
  <si>
    <t>YF-039637-2017</t>
  </si>
  <si>
    <t>YF-031476-2017</t>
  </si>
  <si>
    <t>YF-039396-2017</t>
  </si>
  <si>
    <t>YF-014402-2017</t>
  </si>
  <si>
    <t>YF-035577-2017</t>
  </si>
  <si>
    <t>YF-000853-2017</t>
  </si>
  <si>
    <t>YF-008462-2017</t>
  </si>
  <si>
    <t>YF-002029-2018</t>
  </si>
  <si>
    <t>YF-037395-2017</t>
  </si>
  <si>
    <t>YF-004006-2017</t>
  </si>
  <si>
    <t>YF-035430-2017</t>
  </si>
  <si>
    <t>YF-001314-2018</t>
  </si>
  <si>
    <t>YF-041351-2017</t>
  </si>
  <si>
    <t>YF-016757-2017</t>
  </si>
  <si>
    <t>YF-028947-2017</t>
  </si>
  <si>
    <t>YF-041302-2017</t>
  </si>
  <si>
    <t>YF-000582-2017</t>
  </si>
  <si>
    <t>YF-002424-2018</t>
  </si>
  <si>
    <t>YF-039628-2017</t>
  </si>
  <si>
    <t>YF-006851-2017</t>
  </si>
  <si>
    <t>YF-030992-2017</t>
  </si>
  <si>
    <t>YF-037936-2017</t>
  </si>
  <si>
    <t>YF-007631-2017</t>
  </si>
  <si>
    <t>YF-023991-2017</t>
  </si>
  <si>
    <t>YF-036360-2017</t>
  </si>
  <si>
    <t>YF-036172-2017</t>
  </si>
  <si>
    <t>FORTUITO</t>
  </si>
  <si>
    <t>1036-1M</t>
  </si>
  <si>
    <t>7666-FM</t>
  </si>
  <si>
    <t>3472-9M</t>
  </si>
  <si>
    <t>8088-6C</t>
  </si>
  <si>
    <t>M5-6598</t>
  </si>
  <si>
    <t>9186-9M</t>
  </si>
  <si>
    <t>9531-2C</t>
  </si>
  <si>
    <t>MB-6635</t>
  </si>
  <si>
    <t>B2-0026</t>
  </si>
  <si>
    <t>5851-AM</t>
  </si>
  <si>
    <t>MA-2373</t>
  </si>
  <si>
    <t>2238-IM</t>
  </si>
  <si>
    <t>8204-HM</t>
  </si>
  <si>
    <t>4946-DM</t>
  </si>
  <si>
    <t>M7-9671</t>
  </si>
  <si>
    <t>1053-JM</t>
  </si>
  <si>
    <t>4071-7M</t>
  </si>
  <si>
    <t>M2-2283</t>
  </si>
  <si>
    <t>4697-1M</t>
  </si>
  <si>
    <t>5886-7M</t>
  </si>
  <si>
    <t>MA-3849</t>
  </si>
  <si>
    <t>4710-AM</t>
  </si>
  <si>
    <t>M2-8429</t>
  </si>
  <si>
    <t>0976-1L</t>
  </si>
  <si>
    <t>NC-28424</t>
  </si>
  <si>
    <t>NC-5402</t>
  </si>
  <si>
    <t>B4-3919</t>
  </si>
  <si>
    <t>MA-2968</t>
  </si>
  <si>
    <t>7843-GM</t>
  </si>
  <si>
    <t>M3-8360</t>
  </si>
  <si>
    <t>M1-9674</t>
  </si>
  <si>
    <t>0733-AM</t>
  </si>
  <si>
    <t>3799-BM</t>
  </si>
  <si>
    <t>8804-IM</t>
  </si>
  <si>
    <t>9320-JM</t>
  </si>
  <si>
    <t>0142-0M</t>
  </si>
  <si>
    <t>0058-DM</t>
  </si>
  <si>
    <t>4016-HM</t>
  </si>
  <si>
    <t>2433-JM</t>
  </si>
  <si>
    <t>3005-GM</t>
  </si>
  <si>
    <t>MYG-26190</t>
  </si>
  <si>
    <t>5532-KM</t>
  </si>
  <si>
    <t>6564-9D</t>
  </si>
  <si>
    <t>2085-3M</t>
  </si>
  <si>
    <t>0798-9C</t>
  </si>
  <si>
    <t>M0-3469</t>
  </si>
  <si>
    <t>M3-0292</t>
  </si>
  <si>
    <t>MG-86651</t>
  </si>
  <si>
    <t>7269-6D</t>
  </si>
  <si>
    <t>4894-FM</t>
  </si>
  <si>
    <t>NC-5153</t>
  </si>
  <si>
    <t>NB-44369</t>
  </si>
  <si>
    <t>4234-FM</t>
  </si>
  <si>
    <t>0282-CM</t>
  </si>
  <si>
    <t>NC-66342</t>
  </si>
  <si>
    <t>4869-CM</t>
  </si>
  <si>
    <t>1579-2M</t>
  </si>
  <si>
    <t>MYG-31702</t>
  </si>
  <si>
    <t>M5-9482</t>
  </si>
  <si>
    <t>MALDONADO CHUPILLON RAFAEL ANGEL</t>
  </si>
  <si>
    <t>FLORES MALDONADO JHON ALEXANDER</t>
  </si>
  <si>
    <t>BRENIS MORANTE BRIANA NICOLE</t>
  </si>
  <si>
    <t>MORANTE FLORES ANA PAOLA</t>
  </si>
  <si>
    <t>BRENIS SERNAQUE JORGE LUIS</t>
  </si>
  <si>
    <t>VERA LACHOS BEATRIZ</t>
  </si>
  <si>
    <t>DAVILA VERA JULISSA BEATRIZ</t>
  </si>
  <si>
    <t>MANAYAY BARCO SANTIAGO SAMUEL</t>
  </si>
  <si>
    <t>CASTILLO PEREZ JANINA LORENA</t>
  </si>
  <si>
    <t>CACHAY CASTILLO ARIANA MASSIEL</t>
  </si>
  <si>
    <t>DE LA CRUZ ZAMORA AYRTON STIF</t>
  </si>
  <si>
    <t>ROJAS UGAZ GLADYS</t>
  </si>
  <si>
    <t>PEREZ ROJAS JONATHAN ALEXIS</t>
  </si>
  <si>
    <t>ROJAS TAFUR ANGIE JULISSA</t>
  </si>
  <si>
    <t>RISCO TAFUR JUSTINE KAROLINE LISSET</t>
  </si>
  <si>
    <t>GONZALES SENADOR ROBERTO CARLOS</t>
  </si>
  <si>
    <t>COPIA HOYOS JOSE MIGUEL</t>
  </si>
  <si>
    <t>YRRAZABAL MORALES GENARO</t>
  </si>
  <si>
    <t>IPANAQUE MANCILLA MARIA ANTONIA</t>
  </si>
  <si>
    <t>MIRANDA SAAVEDRA ALEXANDRA CATHERINE</t>
  </si>
  <si>
    <t>MENDOZA BARBOZA MACERANO</t>
  </si>
  <si>
    <t>ESCUZA ANGELES CARLOS GUILLERMO</t>
  </si>
  <si>
    <t>DEYSI MILAGROS TOCAS SANCHEZ</t>
  </si>
  <si>
    <t>NICUDEMOS FLORES ENDERSON DANIEL</t>
  </si>
  <si>
    <t>VALDERA ZAMBRANO SHARON GISSEL</t>
  </si>
  <si>
    <t>GUERRERO YDROGO ALEJANDRO</t>
  </si>
  <si>
    <t>VIVES RODRIGUEZANTHONY SNAIDER HECBEL</t>
  </si>
  <si>
    <t>VALDERRAMA ESPINO MARIA MARILU</t>
  </si>
  <si>
    <t>PEREZ LUNA OMAR</t>
  </si>
  <si>
    <t>ALDORADIN PEÑA DEMETRIO JOHN</t>
  </si>
  <si>
    <t>HERRERA CAYOTOPA ROGER</t>
  </si>
  <si>
    <t>MORON TORRES PAULA ROSA</t>
  </si>
  <si>
    <t>SALVADOR HUAMAN ROSA GLADIS</t>
  </si>
  <si>
    <t>LISBOA CARRANZA JERAL ANTONIO</t>
  </si>
  <si>
    <t>MAYRA MARIÑO CHANCAFE</t>
  </si>
  <si>
    <t>CRISTIAN RICARDO MERA CHUQUIMANGO</t>
  </si>
  <si>
    <t>BRIANA VALENTINA OLAZABAL CABREJOS</t>
  </si>
  <si>
    <t>CHAPOÑAN CHUNGA LUZ MARIBEL</t>
  </si>
  <si>
    <t>CABREJOS CHAPOÑAN RUBI JHOANA</t>
  </si>
  <si>
    <t>TORRES CESPEDES AGAPITO</t>
  </si>
  <si>
    <t>ARRASCUE MONTEZA FLORENCIO</t>
  </si>
  <si>
    <t>CABRERA DIAZ JOSE CARLOS</t>
  </si>
  <si>
    <t>SALDANA TESEN JUAN DIEGO</t>
  </si>
  <si>
    <t>ESPINO ESPINO YENNY ROSARIO</t>
  </si>
  <si>
    <t>ANGELES MORALES MARIANA DE JESUS</t>
  </si>
  <si>
    <t>TORRES CARRILLO FIDEL OSWALDO</t>
  </si>
  <si>
    <t>DARWIN REYES RIVERA</t>
  </si>
  <si>
    <t>MIMBELA GASTELO JEAN CARLOS</t>
  </si>
  <si>
    <t>MARILU GERMAN LUCERO</t>
  </si>
  <si>
    <t>LOZANO CASTRO PAMELA ARELI</t>
  </si>
  <si>
    <t>YNILOPU ESQUEN MIRELLA YARELI</t>
  </si>
  <si>
    <t>ANCAJIMA JULCA DERLY</t>
  </si>
  <si>
    <t>ANCAJIMA JIMMY BRAYAN</t>
  </si>
  <si>
    <t>JULCA TORRES JULIANA</t>
  </si>
  <si>
    <t>VITERI CASTERNOQUE BENITA</t>
  </si>
  <si>
    <t>MONTALVO SIGUEÑAS RONNIE FRANCIS</t>
  </si>
  <si>
    <t>YORJAMI MARIOLIT NUÑEZ VASQUEZ</t>
  </si>
  <si>
    <t>CEDANO CERDAN JOSE CARLOS</t>
  </si>
  <si>
    <t>CALDERON VALQUI SAUL ABRAHAN</t>
  </si>
  <si>
    <t>ROMERO OBLITAS TOMAS</t>
  </si>
  <si>
    <t>CAJO MANAYAY NILDA VIRGINIA</t>
  </si>
  <si>
    <t>ASENJO HUAMAN VICTOR RICARTE</t>
  </si>
  <si>
    <t>CARLOS OLIVA JUANA ISABEL</t>
  </si>
  <si>
    <t>MORETO LABAN RICHARD</t>
  </si>
  <si>
    <t>FLORES ORTIZ CARMEN ROSA</t>
  </si>
  <si>
    <t>BALCAZAR CASTILLO LUIS TAYLOR</t>
  </si>
  <si>
    <t>BALCAZAR ZEVALLOS ROLANDO ELIAS</t>
  </si>
  <si>
    <t>GINES REQUE CLAUDIA YURHIKO DE LOS MILAGROS</t>
  </si>
  <si>
    <t>LOZADA GINES AASIEL DIANCARLOS</t>
  </si>
  <si>
    <t>ARRUNATEGUI LOPEZ ALEX SANTIAGO</t>
  </si>
  <si>
    <t>LACHOS SALAZAR MONICA MABEL</t>
  </si>
  <si>
    <t>ALBITES VEGA MERIYEN</t>
  </si>
  <si>
    <t>CARRASCO ZEÑA CRISTIAN ALFREDO</t>
  </si>
  <si>
    <t>HUAMAN GONZALES VICTOR</t>
  </si>
  <si>
    <t>CONTRERAS VALLEJOS ALIPIO</t>
  </si>
  <si>
    <t>VASQUEZ LEON ANNY DE JESUS</t>
  </si>
  <si>
    <t>JEHETWIS STANLEY MERA MONTENEGRO</t>
  </si>
  <si>
    <t>AGAPITO BEJARANO ANGELITA YANINA</t>
  </si>
  <si>
    <t>DIOSES GURANDA MARCOS SANTOS</t>
  </si>
  <si>
    <t>POMPA SANDOVAL JOSE MANUEL</t>
  </si>
  <si>
    <t>DURAND ALAVARADO JUAN GABRIEL</t>
  </si>
  <si>
    <t>FLORES VALLE FELIX</t>
  </si>
  <si>
    <t>PISCOYA CARRETERO LUIS CRISTIANS</t>
  </si>
  <si>
    <t>CARDOZA PARRAGO JOSE RAMIRO</t>
  </si>
  <si>
    <t>GASTELO MONTALVO ANTONIO RAMIRO</t>
  </si>
  <si>
    <t>MARIA CECILIA PEREZ BANCAYAN</t>
  </si>
  <si>
    <t>SALAZAR VASQUEZ JONATHAN YWAN</t>
  </si>
  <si>
    <t>GUERRERO CHOZO MARINO  ALBERTO</t>
  </si>
  <si>
    <t>INFANTE GOICOCHEA ANIBAL</t>
  </si>
  <si>
    <t>SOLIS PACHERREZ EDITH</t>
  </si>
  <si>
    <t>SANDRA ELISABETH BURGOS CHAMBA</t>
  </si>
  <si>
    <t>ANDREA ESTEFANY NUÑEZ BURGA</t>
  </si>
  <si>
    <t>MOCUPE</t>
  </si>
  <si>
    <t>CAYALTI</t>
  </si>
  <si>
    <t>YF-043019-2017</t>
  </si>
  <si>
    <t>YF-038544-2017</t>
  </si>
  <si>
    <t>YF-040170-2017</t>
  </si>
  <si>
    <t>YF-000009-2018</t>
  </si>
  <si>
    <t>YF-035349-2017</t>
  </si>
  <si>
    <t>YF-041647-2017</t>
  </si>
  <si>
    <t>YF-033979-2017</t>
  </si>
  <si>
    <t>YF-002159-2018</t>
  </si>
  <si>
    <t>YF-001849-2018</t>
  </si>
  <si>
    <t>M3K-536</t>
  </si>
  <si>
    <t>M2B-154</t>
  </si>
  <si>
    <t>M2L-389</t>
  </si>
  <si>
    <t>C3F-567</t>
  </si>
  <si>
    <t>M4D-553</t>
  </si>
  <si>
    <t>MZ7-225</t>
  </si>
  <si>
    <t>M4L-105</t>
  </si>
  <si>
    <t>M3O-217</t>
  </si>
  <si>
    <t>M1B-079</t>
  </si>
  <si>
    <t>IVAN ALEXIS CHINCHAY MENDEZ</t>
  </si>
  <si>
    <t>ZOILA REYES DELGADO</t>
  </si>
  <si>
    <t>RAMOS MENA VIRGINIA</t>
  </si>
  <si>
    <t>RAMOS MENA MARIA MERCEDES</t>
  </si>
  <si>
    <t>RAMOS MENA GRACIELA</t>
  </si>
  <si>
    <t>SILVA ARANA ROMULO AUGUSTO</t>
  </si>
  <si>
    <t>CHINCHAY PADILLA CARLOS BRAYAN</t>
  </si>
  <si>
    <t>PADILLA MALCA JOVANI</t>
  </si>
  <si>
    <t>CAMPOS FLORES GREGORIA</t>
  </si>
  <si>
    <t>MALCA VASQUEZ MARIA ESTILITA</t>
  </si>
  <si>
    <t>OSCAR BUSTAMANTE ALVARADO</t>
  </si>
  <si>
    <t>FLOR VILALOBOS VERA</t>
  </si>
  <si>
    <t>DAVILA PEREZ JOSE CARLOS</t>
  </si>
  <si>
    <t>DANIELA YRENE ROJAS RIVAS</t>
  </si>
  <si>
    <t>PISFIL GONZALES LEYDI YERALDINE</t>
  </si>
  <si>
    <t>PISFIL GONZALES ESTRELLA MILUSKA</t>
  </si>
  <si>
    <t>PISFIL GONZALES CIELO MILUSCA</t>
  </si>
  <si>
    <t>GONZALES CUSTODIO BERTHA</t>
  </si>
  <si>
    <t>MALCA CAMPOS LUIS ANTONIO</t>
  </si>
  <si>
    <t>BENITES CRISPIN MARCELA</t>
  </si>
  <si>
    <t>KIARA PAULINA DELGADO HUAMAN</t>
  </si>
  <si>
    <t>ALESSIA MIRANDA DEL ROSARIO LIMO DELGADO</t>
  </si>
  <si>
    <t>IVANA MICAELA LIMO DELGADO</t>
  </si>
  <si>
    <t>YF-042476-2017</t>
  </si>
  <si>
    <t>YF-041272-2017</t>
  </si>
  <si>
    <t>YF-036039-2017</t>
  </si>
  <si>
    <t>YF-039140-2017</t>
  </si>
  <si>
    <t>B4A-271</t>
  </si>
  <si>
    <t>M3V-443</t>
  </si>
  <si>
    <t>M3L-296</t>
  </si>
  <si>
    <t>M4E-170</t>
  </si>
  <si>
    <t>ZEÑA PAZ JOSE LARMY</t>
  </si>
  <si>
    <t>CARHUAJULCA CORTEGANA LUIS ENRIQUE</t>
  </si>
  <si>
    <t>BECERRA MONTENEGRO ALESSANDRO</t>
  </si>
  <si>
    <t>AYALA GARCIA PAULA ROSA</t>
  </si>
  <si>
    <t>CARHUAPOMA ABANTO JAIRO SMITH</t>
  </si>
  <si>
    <t>0075-2018</t>
  </si>
  <si>
    <t>0076-2018</t>
  </si>
  <si>
    <t>0077-2018</t>
  </si>
  <si>
    <t>0078-2018</t>
  </si>
  <si>
    <t>0079-2018</t>
  </si>
  <si>
    <t>0080-2018</t>
  </si>
  <si>
    <t>0081-2018</t>
  </si>
  <si>
    <t>0082-2018</t>
  </si>
  <si>
    <t>0083-2018</t>
  </si>
  <si>
    <t>0084-2018</t>
  </si>
  <si>
    <t>0085-2018</t>
  </si>
  <si>
    <t>0086-2018</t>
  </si>
  <si>
    <t>0087-2018</t>
  </si>
  <si>
    <t>0088-2018</t>
  </si>
  <si>
    <t>0089-2018</t>
  </si>
  <si>
    <t>0091-2018</t>
  </si>
  <si>
    <t>0093-2018</t>
  </si>
  <si>
    <t>0095-2018</t>
  </si>
  <si>
    <t>0096-2018</t>
  </si>
  <si>
    <t>0097-2018</t>
  </si>
  <si>
    <t>0099-2018</t>
  </si>
  <si>
    <t>0100-2018</t>
  </si>
  <si>
    <t>0102-2018</t>
  </si>
  <si>
    <t>0103-2018</t>
  </si>
  <si>
    <t>0104-2018</t>
  </si>
  <si>
    <t>0105-2018</t>
  </si>
  <si>
    <t>0107-2018</t>
  </si>
  <si>
    <t>0108-2018</t>
  </si>
  <si>
    <t>0109-2018</t>
  </si>
  <si>
    <t>0110-2018</t>
  </si>
  <si>
    <t>0112-2018</t>
  </si>
  <si>
    <t>0113-2018</t>
  </si>
  <si>
    <t>0114-2018</t>
  </si>
  <si>
    <t>0115-2018</t>
  </si>
  <si>
    <t>0116-2018</t>
  </si>
  <si>
    <t>0117-2018</t>
  </si>
  <si>
    <t>0118-2018</t>
  </si>
  <si>
    <t>0119-2018</t>
  </si>
  <si>
    <t>0121-2018</t>
  </si>
  <si>
    <t>0123-2018</t>
  </si>
  <si>
    <t>0124-2018</t>
  </si>
  <si>
    <t>0125-2018</t>
  </si>
  <si>
    <t>0127-2018</t>
  </si>
  <si>
    <t>0128-2018</t>
  </si>
  <si>
    <t>0129-2018</t>
  </si>
  <si>
    <t>0130-2018</t>
  </si>
  <si>
    <t>0133-2018</t>
  </si>
  <si>
    <t>0134-2018</t>
  </si>
  <si>
    <t>0135-2018</t>
  </si>
  <si>
    <t>YF-035913-2017</t>
  </si>
  <si>
    <t>YF-013803-2017</t>
  </si>
  <si>
    <t>YF-041257-2017</t>
  </si>
  <si>
    <t>YF-029440-2017</t>
  </si>
  <si>
    <t>YF-010308-2017</t>
  </si>
  <si>
    <t>YF-014355-2017</t>
  </si>
  <si>
    <t>YF-004192-2018</t>
  </si>
  <si>
    <t>YF-022444-2017</t>
  </si>
  <si>
    <t>YF-013375-2017</t>
  </si>
  <si>
    <t>YF-032827-2017</t>
  </si>
  <si>
    <t>YF-026594-2017</t>
  </si>
  <si>
    <t>YF-027735-2017</t>
  </si>
  <si>
    <t>YF-008582-2017</t>
  </si>
  <si>
    <t>YF-009987-2017</t>
  </si>
  <si>
    <t>YF-017655-2017</t>
  </si>
  <si>
    <t>YF-030004-2017</t>
  </si>
  <si>
    <t>YF-003082-2018</t>
  </si>
  <si>
    <t>YF-020851-2017</t>
  </si>
  <si>
    <t>YF-013607-2017</t>
  </si>
  <si>
    <t>YF-021933-2017</t>
  </si>
  <si>
    <t>YF-014912-2017</t>
  </si>
  <si>
    <t>YF-020257-2017</t>
  </si>
  <si>
    <t>YF-000315-2018</t>
  </si>
  <si>
    <t>YF-026710-2017</t>
  </si>
  <si>
    <t>YF-000334-2018</t>
  </si>
  <si>
    <t>YF-034498-2017</t>
  </si>
  <si>
    <t>YF-041379-2017</t>
  </si>
  <si>
    <t>YF-038694-2017</t>
  </si>
  <si>
    <t>YF-009173-2017</t>
  </si>
  <si>
    <t>YF-005251-2017</t>
  </si>
  <si>
    <t>YF-003432-2018</t>
  </si>
  <si>
    <t>YF-018286-2017</t>
  </si>
  <si>
    <t>YF-030572-2017</t>
  </si>
  <si>
    <t>YF-041748-2017</t>
  </si>
  <si>
    <t>YF-000952-2018</t>
  </si>
  <si>
    <t>YF-007134-2017</t>
  </si>
  <si>
    <t>YF-030077-2017</t>
  </si>
  <si>
    <t>YF-007842-2017</t>
  </si>
  <si>
    <t>YF-004561-2018</t>
  </si>
  <si>
    <t>YF-004655-2017</t>
  </si>
  <si>
    <t>YF-020932-2017</t>
  </si>
  <si>
    <t>YF-035438-2017</t>
  </si>
  <si>
    <t>YF-005846-2018</t>
  </si>
  <si>
    <t>YF-026031-2017</t>
  </si>
  <si>
    <t>YF-001981-2018</t>
  </si>
  <si>
    <t>YF-025354-2017</t>
  </si>
  <si>
    <t>YF-022452-2017</t>
  </si>
  <si>
    <t>YF-021531-2017</t>
  </si>
  <si>
    <t>YF-027669-2017</t>
  </si>
  <si>
    <t>9864-EM</t>
  </si>
  <si>
    <t>1996-HM</t>
  </si>
  <si>
    <t>4476-5M</t>
  </si>
  <si>
    <t>2162-IM</t>
  </si>
  <si>
    <t>0576-9M</t>
  </si>
  <si>
    <t>6829-1M</t>
  </si>
  <si>
    <t>M5-9603</t>
  </si>
  <si>
    <t>3862-IM</t>
  </si>
  <si>
    <t>8057-BM</t>
  </si>
  <si>
    <t>6016-AM</t>
  </si>
  <si>
    <t>5037-IM</t>
  </si>
  <si>
    <t>2131-IM</t>
  </si>
  <si>
    <t>2260-OM</t>
  </si>
  <si>
    <t>4530-6M</t>
  </si>
  <si>
    <t>M3-5113</t>
  </si>
  <si>
    <t>9126-FM</t>
  </si>
  <si>
    <t>0953-GM</t>
  </si>
  <si>
    <t>8128-GM</t>
  </si>
  <si>
    <t>NC-24158</t>
  </si>
  <si>
    <t>M6-8750</t>
  </si>
  <si>
    <t>1226-OM</t>
  </si>
  <si>
    <t>M0-7013</t>
  </si>
  <si>
    <t>7148-EM</t>
  </si>
  <si>
    <t>1954-AM</t>
  </si>
  <si>
    <t>4158-KM</t>
  </si>
  <si>
    <t>1779-IM</t>
  </si>
  <si>
    <t>9464-GM</t>
  </si>
  <si>
    <t>M0-8427</t>
  </si>
  <si>
    <t>MB-6076</t>
  </si>
  <si>
    <t>5320-6M</t>
  </si>
  <si>
    <t>2188-DM</t>
  </si>
  <si>
    <t>5771-9M</t>
  </si>
  <si>
    <t>0108-DM</t>
  </si>
  <si>
    <t>0860-1M</t>
  </si>
  <si>
    <t>MB-3867</t>
  </si>
  <si>
    <t>9490-5M</t>
  </si>
  <si>
    <t>5536-6M</t>
  </si>
  <si>
    <t>7204-CN</t>
  </si>
  <si>
    <t>MYG-39998</t>
  </si>
  <si>
    <t>6162-GM</t>
  </si>
  <si>
    <t>3675-0M</t>
  </si>
  <si>
    <t>1501-FM</t>
  </si>
  <si>
    <t>5355-4M</t>
  </si>
  <si>
    <t>2024-JM</t>
  </si>
  <si>
    <t>3925-IM</t>
  </si>
  <si>
    <t>M3-9197</t>
  </si>
  <si>
    <t>0792-1M</t>
  </si>
  <si>
    <t>1407-HM</t>
  </si>
  <si>
    <t>5086-9A</t>
  </si>
  <si>
    <t>MERY SANTISTEBAN CHAPOÑAN</t>
  </si>
  <si>
    <t>MARTINEZ ALCALDE SILVIA MERCEDES</t>
  </si>
  <si>
    <t>BACA GAMARRA DAVID ALEXANDER</t>
  </si>
  <si>
    <t>LOPEZ BACA ANDERSON ABEL</t>
  </si>
  <si>
    <t>BACA GANARRA NAOMI ALEXANDRA</t>
  </si>
  <si>
    <t>VARGAS DAVILA AARON</t>
  </si>
  <si>
    <t>VILCHEZ VDA. DE SANTAMARIA CECILIA ELIZABETH</t>
  </si>
  <si>
    <t>RIMARACHIN ANGASPILLO GRIMALDO</t>
  </si>
  <si>
    <t>AREVALO OLAYA ADRIANO</t>
  </si>
  <si>
    <t>SEMINARIO FERRE CESAR AUGUSTO</t>
  </si>
  <si>
    <t>CAYCAY CHAFIO CORNELIO</t>
  </si>
  <si>
    <t>GODOS IPANAQUE MILAGRO DE MONSERRAT</t>
  </si>
  <si>
    <t>GABRIEL SANDOVAL ARIANNA AIKO</t>
  </si>
  <si>
    <t>BECERRA SANCHEZ EBER LUIS</t>
  </si>
  <si>
    <t>ARRASCO CAYAO KELVIN ALEXIS</t>
  </si>
  <si>
    <t>CHINGUEL SANTACRUZ PIERO VALENTIN</t>
  </si>
  <si>
    <t>MUNDACA MEOÑO FABIANA MARIBEL</t>
  </si>
  <si>
    <t>MEDRANO TOCTO ANA PATRICIA MARILIN</t>
  </si>
  <si>
    <t>VASQUEZ MEDRANO MAITE PATRICIA</t>
  </si>
  <si>
    <t>VASQUEZ TORO NILSON ORLANDO</t>
  </si>
  <si>
    <t>DANIEL SUCLUPE QUIROZ</t>
  </si>
  <si>
    <t>KERLY HERNANDEZ VALLEJOS</t>
  </si>
  <si>
    <t>BAYRO ISAC SILVA VALLEJOS</t>
  </si>
  <si>
    <t>PEREZ TERRONES ANTENOR</t>
  </si>
  <si>
    <t>CUBAS MOLOCHO TITO JOSELITO</t>
  </si>
  <si>
    <t>HUIMAN DIAZ KATYA ROSAURA</t>
  </si>
  <si>
    <t>ARBULU NIETO MIGUEL ANGEL</t>
  </si>
  <si>
    <t>CALLE LOZADA CARLOS MANUEL</t>
  </si>
  <si>
    <t>JANETTE DAVILA TOKOMURA</t>
  </si>
  <si>
    <t>DARWIN JAIR FERNANDEZ ALVAREZ</t>
  </si>
  <si>
    <t>FRIAS MUÑOZ SARELA</t>
  </si>
  <si>
    <t>NEISER FRIAS MUÑOZ</t>
  </si>
  <si>
    <t>INOÑAN CORNEJO NANCY FLOR</t>
  </si>
  <si>
    <t>NORELIA DEL CARMEN JOSE BAUTISTA</t>
  </si>
  <si>
    <t>LAINES CHANTA JOSE BENITO</t>
  </si>
  <si>
    <t>COLLANTES VELA KARIN ALFONSO</t>
  </si>
  <si>
    <t>GARCIA PEREZ LUIS ALBERTO</t>
  </si>
  <si>
    <t>GUZMAN CASTRO VIVIANA KAORI</t>
  </si>
  <si>
    <t>PUERTAS CRUZ AYRTON RENATO</t>
  </si>
  <si>
    <t>CONSTANTINO CASTILLO VANESSA LIZETH</t>
  </si>
  <si>
    <t>CABANILLAS DE LA CRUZ SEGUNDO GABRIEL</t>
  </si>
  <si>
    <t>CASTILLO HUAMANTANA JAQUELINE</t>
  </si>
  <si>
    <t>CASTRO CHAVEZ JUAN</t>
  </si>
  <si>
    <t>CASTAÑEDA ALARCON DEYSI FIORELLA</t>
  </si>
  <si>
    <t>FARFAN MILLA KEVIN ARNOLD</t>
  </si>
  <si>
    <t>SAMILLANN LOZADA ROSA</t>
  </si>
  <si>
    <t>ATENCIO CHAVESTA MILAGROS DEYANIRA DEL PILAR</t>
  </si>
  <si>
    <t>CABRERA VEGA CARMEN</t>
  </si>
  <si>
    <t>CARLOS SANCHEZ FILOMENA</t>
  </si>
  <si>
    <t>TORO REQUEJO ELIZABETH</t>
  </si>
  <si>
    <t>GORDILLO TORO FABIO ALONSO</t>
  </si>
  <si>
    <t>JESSICA CHAVEZ GONZALES</t>
  </si>
  <si>
    <t>QUISPE FLORES JHOINER</t>
  </si>
  <si>
    <t>REQUE DE NECIOSUP MARIA RUFINO</t>
  </si>
  <si>
    <t>NECIOSUP REQUE ANTONIA MARIA</t>
  </si>
  <si>
    <t>ARRIAGA QUIJADA APOLINAR</t>
  </si>
  <si>
    <t>WILMER RODRIGUEZ NIQUEN</t>
  </si>
  <si>
    <t>DIAZ CRUZ ALEXANDER</t>
  </si>
  <si>
    <t>TENORIO MANAYALLE ALBERT</t>
  </si>
  <si>
    <t>TENORIO PEREZ FANY ESPERANZA</t>
  </si>
  <si>
    <t>DIAZ PEREZ JOSE MARIANO</t>
  </si>
  <si>
    <t>FERNANDO EBERTH PRADO ZUIGA</t>
  </si>
  <si>
    <t>TANTARICO PALOMINO CESAR</t>
  </si>
  <si>
    <t>JOSE SANTISTEBAN SUCLUPE</t>
  </si>
  <si>
    <t>VEGA BANDA ISENIA ELIZABETH</t>
  </si>
  <si>
    <t>CIEZA GUEVARA CORNELIO BERNAL</t>
  </si>
  <si>
    <t>ALTAMIRANO LLATAS JOSE ANTERO</t>
  </si>
  <si>
    <t>PEÑA HUAMAN ABEL</t>
  </si>
  <si>
    <t>RAMIREZ BERNAL HENRY RAZET</t>
  </si>
  <si>
    <t>CUYAN CARRERO ANGELO WALTER</t>
  </si>
  <si>
    <t>LUZ AURORA CHAPOÑAN CAJUSOL</t>
  </si>
  <si>
    <t>0090-2018</t>
  </si>
  <si>
    <t>0098-2018</t>
  </si>
  <si>
    <t>0120-2018</t>
  </si>
  <si>
    <t>0122-2018</t>
  </si>
  <si>
    <t>0131-2018</t>
  </si>
  <si>
    <t>0132-2018</t>
  </si>
  <si>
    <t>YF-017283-2017</t>
  </si>
  <si>
    <t>YF-027301-2017</t>
  </si>
  <si>
    <t>YF-034052-2017</t>
  </si>
  <si>
    <t>YF-018767-2017</t>
  </si>
  <si>
    <t>YF-011625-2017</t>
  </si>
  <si>
    <t>YF-040060-2017</t>
  </si>
  <si>
    <t>M3P-099</t>
  </si>
  <si>
    <t>M2L-624</t>
  </si>
  <si>
    <t>M1K-006</t>
  </si>
  <si>
    <t>M2R-554</t>
  </si>
  <si>
    <t>M4A-120</t>
  </si>
  <si>
    <t>M4E-052</t>
  </si>
  <si>
    <t>CASTRO RAMIREZ  DE FARFAN CALUDIA CECILIA</t>
  </si>
  <si>
    <t>JORGE SANCHEZ RAMOS</t>
  </si>
  <si>
    <t>CAROLINA DEL PILAR MATEO RAMIREZ</t>
  </si>
  <si>
    <t>MONTALVAN TABOADA SEGUNDO MAGUIN</t>
  </si>
  <si>
    <t>ESTEVES VEGA CHRISTIAN RAUL</t>
  </si>
  <si>
    <t>DAMIAN CASTRO JUAN ORLANDO</t>
  </si>
  <si>
    <t>REBECA SARAI VERA OTERO</t>
  </si>
  <si>
    <t>HUAMAN FLORES MARGARITA</t>
  </si>
  <si>
    <t>RINZA DE LA CRUZ DE VALLEJOS YOLANDA</t>
  </si>
  <si>
    <t>VALLEJOS HUAMAN BRICIMI JOSUE</t>
  </si>
  <si>
    <t>0101-2018</t>
  </si>
  <si>
    <t>0111-2018</t>
  </si>
  <si>
    <t>0126-2018</t>
  </si>
  <si>
    <t>YF-009954-2017</t>
  </si>
  <si>
    <t>YF-043054-2017</t>
  </si>
  <si>
    <t>YF-020653-2017</t>
  </si>
  <si>
    <t>A5D-379</t>
  </si>
  <si>
    <t>CSP-152</t>
  </si>
  <si>
    <t>BSK-525</t>
  </si>
  <si>
    <t>ROSA ISABEL AMAYA PALACIOS</t>
  </si>
  <si>
    <t>FLAVIO ALESSANDRO PRADO AMAYA</t>
  </si>
  <si>
    <t>JIMMY CESAR VARILLAS AMAYA</t>
  </si>
  <si>
    <t>KARIN KAROL BOBADILLA OJEDA</t>
  </si>
  <si>
    <t>BUSTAMANTE SAMAME MIA ALEXANDRA</t>
  </si>
  <si>
    <t>URBANO E INTERURBANO</t>
  </si>
  <si>
    <t>0092-2018</t>
  </si>
  <si>
    <t>0094-2018</t>
  </si>
  <si>
    <t xml:space="preserve"> 0106-2017</t>
  </si>
  <si>
    <t>YF-011330-2017</t>
  </si>
  <si>
    <t>YF-038905-2017</t>
  </si>
  <si>
    <t>YF-041479-2017</t>
  </si>
  <si>
    <t>M4U-779</t>
  </si>
  <si>
    <t>M2Y-389</t>
  </si>
  <si>
    <t>UX-1048</t>
  </si>
  <si>
    <t>ORELLANA RUIZ ARON JEFRI</t>
  </si>
  <si>
    <t>UCHOFEN PERLECHE JIMMY JHOGANY</t>
  </si>
  <si>
    <t>TEQUEN LOPEZ ANGEL DANIEL</t>
  </si>
  <si>
    <t>COLCHADO CARO OSCAR TEOFILO</t>
  </si>
  <si>
    <t>ALBERCA REQUEJO JUAN CARLOS</t>
  </si>
  <si>
    <t>BRAVO CARLOS CINTYA DEL ROCIO</t>
  </si>
  <si>
    <t>YF-021309-2017</t>
  </si>
  <si>
    <t>5485-HM</t>
  </si>
  <si>
    <t>YF-010765-2017</t>
  </si>
  <si>
    <t>2842-4M</t>
  </si>
  <si>
    <t>YF-034815-2017</t>
  </si>
  <si>
    <t>YF-022633-2017</t>
  </si>
  <si>
    <t>9746-AM</t>
  </si>
  <si>
    <t>2548-1M</t>
  </si>
  <si>
    <t>YF-007626-2018</t>
  </si>
  <si>
    <t>MA-2335</t>
  </si>
  <si>
    <t>YF-003212-2018</t>
  </si>
  <si>
    <t>YF-024400-2017</t>
  </si>
  <si>
    <t>YF-007258-2018</t>
  </si>
  <si>
    <t>YF-020140-2017</t>
  </si>
  <si>
    <t>9368-DM</t>
  </si>
  <si>
    <t>5960-1M</t>
  </si>
  <si>
    <t>NC-55399</t>
  </si>
  <si>
    <t>0234.IM</t>
  </si>
  <si>
    <t>YF-036951-2017</t>
  </si>
  <si>
    <t>YF-005134-2018</t>
  </si>
  <si>
    <t>YF-038152-2017</t>
  </si>
  <si>
    <t>0322-KM</t>
  </si>
  <si>
    <t>0047-7M</t>
  </si>
  <si>
    <t>NC-17245</t>
  </si>
  <si>
    <t>YF-022638-2017</t>
  </si>
  <si>
    <t>M0-1856</t>
  </si>
  <si>
    <t>YF-019802-2017</t>
  </si>
  <si>
    <t>4264-6M</t>
  </si>
  <si>
    <t>YF-009103-2017</t>
  </si>
  <si>
    <t>3785-4D</t>
  </si>
  <si>
    <t>YF-027379-2017</t>
  </si>
  <si>
    <t>YF-004176-2018</t>
  </si>
  <si>
    <t>NC-7294</t>
  </si>
  <si>
    <t>5083-7M</t>
  </si>
  <si>
    <t>YF-042334-2017</t>
  </si>
  <si>
    <t>YF-007658-2017</t>
  </si>
  <si>
    <t>8681-JM</t>
  </si>
  <si>
    <t>6619-1M</t>
  </si>
  <si>
    <t>YF-001791-2018</t>
  </si>
  <si>
    <t>YF-018201-2017</t>
  </si>
  <si>
    <t>4524-KM</t>
  </si>
  <si>
    <t>7787-IM</t>
  </si>
  <si>
    <t>YF-000814-2018</t>
  </si>
  <si>
    <t>YF-030261-2017</t>
  </si>
  <si>
    <t>YF-017709-2017</t>
  </si>
  <si>
    <t>YF-032352-2017</t>
  </si>
  <si>
    <t>YF-031802-2017</t>
  </si>
  <si>
    <t>YF-004557-2018</t>
  </si>
  <si>
    <t>YF-005430-2018</t>
  </si>
  <si>
    <t>0406-3C</t>
  </si>
  <si>
    <t>P3-7153</t>
  </si>
  <si>
    <t>1672-HM</t>
  </si>
  <si>
    <t>0492-JM</t>
  </si>
  <si>
    <t>3789-7M</t>
  </si>
  <si>
    <t>MA-9287</t>
  </si>
  <si>
    <t>8759-CM</t>
  </si>
  <si>
    <t>YF-018698-2017</t>
  </si>
  <si>
    <t>YF-034194-2017</t>
  </si>
  <si>
    <t>YF-004376-2018</t>
  </si>
  <si>
    <t>M1-7091</t>
  </si>
  <si>
    <t>1824-FM</t>
  </si>
  <si>
    <t>6714-9M</t>
  </si>
  <si>
    <t>YF-009207-2017</t>
  </si>
  <si>
    <t>5532-GM</t>
  </si>
  <si>
    <t>YF-023019-2017</t>
  </si>
  <si>
    <t>M6-9836</t>
  </si>
  <si>
    <t>YF-005982-2018</t>
  </si>
  <si>
    <t>YF-033288-2017</t>
  </si>
  <si>
    <t>2569-KM</t>
  </si>
  <si>
    <t>MCG-57326</t>
  </si>
  <si>
    <t>YF-027069-2017</t>
  </si>
  <si>
    <t>2820-EM</t>
  </si>
  <si>
    <t>YF-002656-2018</t>
  </si>
  <si>
    <t>YF-001424-2018</t>
  </si>
  <si>
    <t>YF-023899-2017</t>
  </si>
  <si>
    <t>4214-KM</t>
  </si>
  <si>
    <t>NC-69069</t>
  </si>
  <si>
    <t>MA-9363</t>
  </si>
  <si>
    <t>YF-021728-2017</t>
  </si>
  <si>
    <t>YF-004006-2018</t>
  </si>
  <si>
    <t>YF-027979-2017</t>
  </si>
  <si>
    <t>YF-002581-2018</t>
  </si>
  <si>
    <t>0648-HM</t>
  </si>
  <si>
    <t>6697-IM</t>
  </si>
  <si>
    <t>0046-6M</t>
  </si>
  <si>
    <t>NI-12941</t>
  </si>
  <si>
    <t>YF-008012-2017</t>
  </si>
  <si>
    <t>YF-024619-2017</t>
  </si>
  <si>
    <t>YF-024619-2917</t>
  </si>
  <si>
    <t>3633-CM</t>
  </si>
  <si>
    <t>7716-HM</t>
  </si>
  <si>
    <t>YF-015224-2017</t>
  </si>
  <si>
    <t>YF-006586-2018</t>
  </si>
  <si>
    <t>YF-038481-2017</t>
  </si>
  <si>
    <t>2811-2M</t>
  </si>
  <si>
    <t>4597-KM</t>
  </si>
  <si>
    <t>M1-8973</t>
  </si>
  <si>
    <t>YF-029099-2017</t>
  </si>
  <si>
    <t>YF-009306-2017</t>
  </si>
  <si>
    <t>YF-041934-2017</t>
  </si>
  <si>
    <t>YF-030758-2017</t>
  </si>
  <si>
    <t>5748-AM</t>
  </si>
  <si>
    <t>8898-6M</t>
  </si>
  <si>
    <t>1384-0M</t>
  </si>
  <si>
    <t>NC-5409</t>
  </si>
  <si>
    <t>YF-035070-2017</t>
  </si>
  <si>
    <t>3686-7M</t>
  </si>
  <si>
    <t>YF-009039-2017</t>
  </si>
  <si>
    <t>YF-015618-2017</t>
  </si>
  <si>
    <t>YF-015675-2017</t>
  </si>
  <si>
    <t>YF-025783-2017</t>
  </si>
  <si>
    <t>YF-007520-2018</t>
  </si>
  <si>
    <t>1324-DM</t>
  </si>
  <si>
    <t>4132-DM</t>
  </si>
  <si>
    <t>6772-3F</t>
  </si>
  <si>
    <t>8425-2M</t>
  </si>
  <si>
    <t>2826-9M</t>
  </si>
  <si>
    <t>YF-032748-2017</t>
  </si>
  <si>
    <t>1071-JM</t>
  </si>
  <si>
    <t>YF-037635-2017</t>
  </si>
  <si>
    <t>9229-JM</t>
  </si>
  <si>
    <t>YF-006924-2017</t>
  </si>
  <si>
    <t>YF-005533-2018</t>
  </si>
  <si>
    <t>YF-003163-2018</t>
  </si>
  <si>
    <t>YF-041328-2017</t>
  </si>
  <si>
    <t>YF-010138-2017</t>
  </si>
  <si>
    <t>YF-008520-2017</t>
  </si>
  <si>
    <t>3084-CM</t>
  </si>
  <si>
    <t>2749-7M</t>
  </si>
  <si>
    <t>8398-CM</t>
  </si>
  <si>
    <t>5445-BM</t>
  </si>
  <si>
    <t>0703-HM</t>
  </si>
  <si>
    <t>M6-5705</t>
  </si>
  <si>
    <t>YF-010559-2017</t>
  </si>
  <si>
    <t>MO-5706</t>
  </si>
  <si>
    <t>OYOTUN</t>
  </si>
  <si>
    <t>MOTUPE</t>
  </si>
  <si>
    <t>CHONGOYAPE</t>
  </si>
  <si>
    <t>SUYON OCAÑA ZANDRA JUDITH</t>
  </si>
  <si>
    <t>PINTADO SUYON ANGELICA NAYHELY</t>
  </si>
  <si>
    <t>BERNILLA SEGURA DAVID  ISACC</t>
  </si>
  <si>
    <t>SABINA SUAREZ MENDOZA</t>
  </si>
  <si>
    <t>MENDOZA SERRANO CRISTIAN</t>
  </si>
  <si>
    <t>ALISE CORONADO HERNANDEZ</t>
  </si>
  <si>
    <t>GUEVARA DIAZ ROMELIA</t>
  </si>
  <si>
    <t>GONZALES GUEVARA MARIA GLADIS</t>
  </si>
  <si>
    <t>GONZALES GONZALES SANTIAGO DAVIS</t>
  </si>
  <si>
    <t>CALDERON BENDEZU PEDRO LUIS</t>
  </si>
  <si>
    <t>MARTINEZ SANTAMARIA EDGAR DAVID</t>
  </si>
  <si>
    <t>SANTISTEBAN BERECHE HECTOR RAUL</t>
  </si>
  <si>
    <t>CUBAS PEREZ KATYA MILUSKA</t>
  </si>
  <si>
    <t>ROSARIO LOPEZ INFANTES</t>
  </si>
  <si>
    <t>ESCAJADILO REQUE ALEXIS ENRIQUE</t>
  </si>
  <si>
    <t>SANCHEZ MERINO THALIA BELEN</t>
  </si>
  <si>
    <t>CORDOVA VALVERDE FRANCISCO NICOLAZ</t>
  </si>
  <si>
    <t>BALDERA CHAPOÑAN JUAN MANUEL</t>
  </si>
  <si>
    <t>VALLEJOS GUTIERREZ MAGYEL JOVINO</t>
  </si>
  <si>
    <t>FERNANDEZ ARBOLEDA MARGARITA NOHELY</t>
  </si>
  <si>
    <t>DIAZ OYARCE KAREN SUGEIS</t>
  </si>
  <si>
    <t>CHOLAN RODRIGO EVELYN MALEINE</t>
  </si>
  <si>
    <t>MONTENEGRO CHOLAN DICK BENEDY</t>
  </si>
  <si>
    <t>CUBAS CALLAO DEYVIS JAVIER</t>
  </si>
  <si>
    <t>MORALES BADA LUIS IVAN</t>
  </si>
  <si>
    <t>VALLEJOS RAMOS JOSE MOISES</t>
  </si>
  <si>
    <t>LUIS CAJUSOL INOÑAN</t>
  </si>
  <si>
    <t>TARRILLO MEGO JESUS EVELIO</t>
  </si>
  <si>
    <t xml:space="preserve">SANTOS SANTOS YONY </t>
  </si>
  <si>
    <t>TANIA EFFIO RAMON</t>
  </si>
  <si>
    <t>TIQUILLAHUANCA CRISANTO GRICELDA</t>
  </si>
  <si>
    <t>NICODEMOS FLORES ENDERSON DANIEL</t>
  </si>
  <si>
    <t>GABRIEL LIZAMA CRUZ</t>
  </si>
  <si>
    <t>DIESTRA TALLEDO DORA</t>
  </si>
  <si>
    <t>DIESTRA TALLEDO LUCERO</t>
  </si>
  <si>
    <t>ELIAZAR DAVID DIESTRA TALLEDO</t>
  </si>
  <si>
    <t>FALLA QUEPUY JUAN CARLOS</t>
  </si>
  <si>
    <t>TIQUILLAHUANCA TIQUILLAHUANCA REDUCINDA</t>
  </si>
  <si>
    <t>ASENJO CUMPEN JESUS EMANUEL</t>
  </si>
  <si>
    <t>LUIS EDUARDO TICLLA CUMPEM</t>
  </si>
  <si>
    <t>DIEZ ÑIQUE MARVIN KEILER</t>
  </si>
  <si>
    <t>ZETA CHAFLOQUE JOSE ANTHONY</t>
  </si>
  <si>
    <t>TESEN OLIVA RAÚL EDUARDO</t>
  </si>
  <si>
    <t>HUAMAN ALVAREZ SILVERIO</t>
  </si>
  <si>
    <t>VENTURA SANTISTEBAN JORGE ANDRES</t>
  </si>
  <si>
    <t>VELASCO RAMIREZ KELLY LILIANA</t>
  </si>
  <si>
    <t>CORDOVA MESTA JUAN ANTONIO</t>
  </si>
  <si>
    <t>DAMIAN DIAZ LUZ ELENA</t>
  </si>
  <si>
    <t>CASTAÑEDA HERNANDEZ BETTY</t>
  </si>
  <si>
    <t>MILIAM SANCHEZ GIDAN DANIR</t>
  </si>
  <si>
    <t>GUSTAVO HENRY SAMMAME LLONTOP</t>
  </si>
  <si>
    <t>TORRES SIPION ALTEMIRA</t>
  </si>
  <si>
    <t>GAVIDIA GUERRERO  YOPRDIN JAMES</t>
  </si>
  <si>
    <t>JHON JENNER HUAMAN SALAS</t>
  </si>
  <si>
    <t>ALEX JAHAZIEL HUAMAN SALAS</t>
  </si>
  <si>
    <t>BETTY SALAS SANGAMA</t>
  </si>
  <si>
    <t>THAYRA ANNASHA ROJAS MONDRAGON</t>
  </si>
  <si>
    <t>GONZALES ERAS GIAN MARCO</t>
  </si>
  <si>
    <t>SERRATO CHANAME YOANA ELIZABETH</t>
  </si>
  <si>
    <t>JHONATHAN FABIAN VERA VILLALOBOS</t>
  </si>
  <si>
    <t>BENJAMIN JONATHAN VERAA BRIONES</t>
  </si>
  <si>
    <t>MEDALITH VILLALOBOS RODRIGUEZ</t>
  </si>
  <si>
    <t>OBANDO BARRIOS JOSE GUILLERMO</t>
  </si>
  <si>
    <t>FILOMENA ALEJANDRIA GUEVARA</t>
  </si>
  <si>
    <t>SANTOS HILARIO VILLEGAS LOZANO</t>
  </si>
  <si>
    <t>MARTINEZ CUBAS    JUSTINIANO</t>
  </si>
  <si>
    <t>MEOÑO SANCHEZ KELLY</t>
  </si>
  <si>
    <t>TORRES MEOÑO MIGUEL STEFANO</t>
  </si>
  <si>
    <t>GONZALES JIMENEZ MARLON ALDAIR</t>
  </si>
  <si>
    <t>AGUINAGA FLORES JESUS</t>
  </si>
  <si>
    <t>SERNAQUE TIPARRA JHONNI</t>
  </si>
  <si>
    <t>SERNAQUE SANDOVAL CIELO ABIGAIL</t>
  </si>
  <si>
    <t>SERNAQUE SANDOVAL MARYORET ELIZABETH</t>
  </si>
  <si>
    <t>TIMOTEO GONZA CORNELIO</t>
  </si>
  <si>
    <t>ARELLANO RAMOS VICTOR TADEO ADEMAR</t>
  </si>
  <si>
    <t>MONTENEGRO CERVERA CARLOS MIGUEL</t>
  </si>
  <si>
    <t>ZAPATA SANCHEZ CARLOS ENRIQUE</t>
  </si>
  <si>
    <t>RIVERA CERNA RENZO SAMUEL</t>
  </si>
  <si>
    <t>CAMPOS PUPUCHE ELIO NICOLAS</t>
  </si>
  <si>
    <t>FERNANDEZ HERNANDEZ JAIR WIMER</t>
  </si>
  <si>
    <t>ILATOMA CISNEROS ALFREDO</t>
  </si>
  <si>
    <t>ESPINOZA VASQUEZ LENIN</t>
  </si>
  <si>
    <t>ZAMBRANO ACUÑA JORGE</t>
  </si>
  <si>
    <t>JUAN CARLOS ESPINOZA PEREZ</t>
  </si>
  <si>
    <t>GIAN FRANCO SAAVEDRA BALLENA</t>
  </si>
  <si>
    <t>SANTISTEVAN CHAPOÑAN BENJAMIN</t>
  </si>
  <si>
    <t>PEREZ ROJAS ANYHOLY JUNIOR</t>
  </si>
  <si>
    <t>VASQUEZ TORO LUZ MILAGRITOS</t>
  </si>
  <si>
    <t>URRUTIA VASQUEZ MILAGROS  DEL PILAR</t>
  </si>
  <si>
    <t>CARRASCO DAVILA ROSI YORDIN</t>
  </si>
  <si>
    <t>PERALTA PORRAS JULIO CESAR</t>
  </si>
  <si>
    <t>ECHEVARRIA SALAZAR JANET MELCHORA</t>
  </si>
  <si>
    <t>CUEVA PEREZ ROBERTO CARLOS</t>
  </si>
  <si>
    <t>NORMALINDA CARRASCO CARHUAJULCA</t>
  </si>
  <si>
    <t>LLAMO MEDINA WILDER</t>
  </si>
  <si>
    <t>0136-2018</t>
  </si>
  <si>
    <t>0137-2018</t>
  </si>
  <si>
    <t>0139-2018</t>
  </si>
  <si>
    <t>0140-2018</t>
  </si>
  <si>
    <t>0143-2018</t>
  </si>
  <si>
    <t>0146-2018</t>
  </si>
  <si>
    <t>0147-2018</t>
  </si>
  <si>
    <t>0148-2018</t>
  </si>
  <si>
    <t>0149-2018</t>
  </si>
  <si>
    <t>0151-2018</t>
  </si>
  <si>
    <t>0152-2018</t>
  </si>
  <si>
    <t>0153-2018</t>
  </si>
  <si>
    <t>0154-2018</t>
  </si>
  <si>
    <t>0155-2018</t>
  </si>
  <si>
    <t>0156-2018</t>
  </si>
  <si>
    <t>0158-2018</t>
  </si>
  <si>
    <t>0159-2018</t>
  </si>
  <si>
    <t>0160-2018</t>
  </si>
  <si>
    <t>0161-2018</t>
  </si>
  <si>
    <t>0162-2018</t>
  </si>
  <si>
    <t>0163-2018</t>
  </si>
  <si>
    <t>0164-2018</t>
  </si>
  <si>
    <t>0165-2018</t>
  </si>
  <si>
    <t>0166-2018</t>
  </si>
  <si>
    <t>0167-2018</t>
  </si>
  <si>
    <t>0168-2018</t>
  </si>
  <si>
    <t>0169-2018</t>
  </si>
  <si>
    <t>0170-2018</t>
  </si>
  <si>
    <t>0173-2018</t>
  </si>
  <si>
    <t>0174-2018</t>
  </si>
  <si>
    <t>0175-2018</t>
  </si>
  <si>
    <t>0176-2018</t>
  </si>
  <si>
    <t>0177-2018</t>
  </si>
  <si>
    <t>0178-2018</t>
  </si>
  <si>
    <t>0179-2018</t>
  </si>
  <si>
    <t>0180-2018</t>
  </si>
  <si>
    <t>0182-2018</t>
  </si>
  <si>
    <t>0183-2018</t>
  </si>
  <si>
    <t>0184-2018</t>
  </si>
  <si>
    <t>0185-2018</t>
  </si>
  <si>
    <t>0186-2018</t>
  </si>
  <si>
    <t>0187-2018</t>
  </si>
  <si>
    <t>0188-2018</t>
  </si>
  <si>
    <t>0190-2018</t>
  </si>
  <si>
    <t>0191-2018</t>
  </si>
  <si>
    <t>0192-2018</t>
  </si>
  <si>
    <t>0193-2018</t>
  </si>
  <si>
    <t>0194-2018</t>
  </si>
  <si>
    <t>0195-2018</t>
  </si>
  <si>
    <t>0196-2018</t>
  </si>
  <si>
    <t>0197-2018</t>
  </si>
  <si>
    <t>0198-2018</t>
  </si>
  <si>
    <t>0199-2018</t>
  </si>
  <si>
    <t>0200-2018</t>
  </si>
  <si>
    <t>0201-2018</t>
  </si>
  <si>
    <t>0202-2018</t>
  </si>
  <si>
    <t>0203-2018</t>
  </si>
  <si>
    <t>0204-2018</t>
  </si>
  <si>
    <t>0206-2018</t>
  </si>
  <si>
    <t>0207-2018</t>
  </si>
  <si>
    <t>0208-2018</t>
  </si>
  <si>
    <t>0209-2018</t>
  </si>
  <si>
    <t>0210-2018</t>
  </si>
  <si>
    <t>0211-2018</t>
  </si>
  <si>
    <t>0212-2018</t>
  </si>
  <si>
    <t>0213-2018</t>
  </si>
  <si>
    <t>0214-2018</t>
  </si>
  <si>
    <t>0216-2018</t>
  </si>
  <si>
    <t>0141-2018</t>
  </si>
  <si>
    <t>0144-2018</t>
  </si>
  <si>
    <t>0145-2018</t>
  </si>
  <si>
    <t>0171-2018</t>
  </si>
  <si>
    <t>0172-2018</t>
  </si>
  <si>
    <t>0189-2018</t>
  </si>
  <si>
    <t>0205-2018</t>
  </si>
  <si>
    <t>0215-2018</t>
  </si>
  <si>
    <t>YF-015357-2017</t>
  </si>
  <si>
    <t>M2A-054</t>
  </si>
  <si>
    <t>YF-039076-2017</t>
  </si>
  <si>
    <t>YF-000097-2018</t>
  </si>
  <si>
    <t>M1R-513</t>
  </si>
  <si>
    <t>M2K-506</t>
  </si>
  <si>
    <t>YF-038705-2017</t>
  </si>
  <si>
    <t>YF-042774-2017</t>
  </si>
  <si>
    <t>M3T-190</t>
  </si>
  <si>
    <t>M2V-615</t>
  </si>
  <si>
    <t>YF-036607-2017</t>
  </si>
  <si>
    <t>M2E-015</t>
  </si>
  <si>
    <t>YF-040163-2017</t>
  </si>
  <si>
    <t>M3K-854</t>
  </si>
  <si>
    <t>YF-009465-2018</t>
  </si>
  <si>
    <t>M4O-402</t>
  </si>
  <si>
    <t>VILLALOBOS ARIZOLA ADA LILI</t>
  </si>
  <si>
    <t>LUNA ARCE JOSE ASUNCION</t>
  </si>
  <si>
    <t>CRUZADO BALCAZAR LINDER</t>
  </si>
  <si>
    <t>HUAMAN GONZALES DAVIRSON</t>
  </si>
  <si>
    <t>RAMIREZ MIO STEVEN</t>
  </si>
  <si>
    <t>INSAPILLO TUANAMA THALIA</t>
  </si>
  <si>
    <t>MARTINEZ  ROMERO JAVIER</t>
  </si>
  <si>
    <t>CARLOS ANDRE BECERRA VILCHERREZ</t>
  </si>
  <si>
    <t>LUANA VALERY BECERRA VILCHERREZ</t>
  </si>
  <si>
    <t>MUNDACA VILCHEZ GREGORIA</t>
  </si>
  <si>
    <t>0150-2018</t>
  </si>
  <si>
    <t>0157-2018</t>
  </si>
  <si>
    <t>0181-2018</t>
  </si>
  <si>
    <t>YF-010713-2017</t>
  </si>
  <si>
    <t>M1R-769</t>
  </si>
  <si>
    <t>YF-034048-2017</t>
  </si>
  <si>
    <t>M1N-636</t>
  </si>
  <si>
    <t>YF-029636-2017</t>
  </si>
  <si>
    <t>A7L-611</t>
  </si>
  <si>
    <t>YF-021926-2017</t>
  </si>
  <si>
    <t>ARL-576</t>
  </si>
  <si>
    <t>0138-2018</t>
  </si>
  <si>
    <t>YF-000893-2018</t>
  </si>
  <si>
    <t>C3T-608</t>
  </si>
  <si>
    <t>GUZMAN ANGELES SEGUNDO ESTEBAN</t>
  </si>
  <si>
    <t>DANIELA CRISTELL QUIÑONES GONZALES</t>
  </si>
  <si>
    <t>VALLADOLID SECLEN JORGE JAIME</t>
  </si>
  <si>
    <t>FARROÑAN ZEÑA MARIA CHARO</t>
  </si>
  <si>
    <t xml:space="preserve">ANGELES FARRO TOMAS SANTOS </t>
  </si>
  <si>
    <t>0142-2018</t>
  </si>
  <si>
    <t>ASENJO MUNDACA OSCAR ORLANDO</t>
  </si>
  <si>
    <t>CODIGO DE ACCIDENTE</t>
  </si>
  <si>
    <t>CODIGO DE SINIESTRO</t>
  </si>
  <si>
    <t>0002.1-2018</t>
  </si>
  <si>
    <t>0004.1-2018</t>
  </si>
  <si>
    <t>0004.2-2018</t>
  </si>
  <si>
    <t>0005.1-2018</t>
  </si>
  <si>
    <t>0005.2-2018</t>
  </si>
  <si>
    <t>0006.1-2018</t>
  </si>
  <si>
    <t>0009.1-2018</t>
  </si>
  <si>
    <t>0010.1-2018</t>
  </si>
  <si>
    <t>0010.2-2018</t>
  </si>
  <si>
    <t>0017.1-2018</t>
  </si>
  <si>
    <t>0018.1-2018</t>
  </si>
  <si>
    <t>0018.2-2018</t>
  </si>
  <si>
    <t>0023.1-2018</t>
  </si>
  <si>
    <t>0026.1-2018</t>
  </si>
  <si>
    <t>0029.1-2018</t>
  </si>
  <si>
    <t>0030.1-2018</t>
  </si>
  <si>
    <t>0030.2-2018</t>
  </si>
  <si>
    <t>0030.3-2018</t>
  </si>
  <si>
    <t>0038.1-2018</t>
  </si>
  <si>
    <t>0041.1-2018</t>
  </si>
  <si>
    <t>0041.2-2018</t>
  </si>
  <si>
    <t>0041.3-2018</t>
  </si>
  <si>
    <t>0046.1-2018</t>
  </si>
  <si>
    <t>0047.1-2018</t>
  </si>
  <si>
    <t>0050.1-2018</t>
  </si>
  <si>
    <t>0052.1-2018</t>
  </si>
  <si>
    <t>0065.1-2018</t>
  </si>
  <si>
    <t>0075.1-2018</t>
  </si>
  <si>
    <t>0076.1-2018</t>
  </si>
  <si>
    <t>0077.1-2018</t>
  </si>
  <si>
    <t>0078.1-2018</t>
  </si>
  <si>
    <t>0079.1-2018</t>
  </si>
  <si>
    <t>0080.1-2018</t>
  </si>
  <si>
    <t>0069.1-2018</t>
  </si>
  <si>
    <t>0073.1-2018</t>
  </si>
  <si>
    <t>0074.1-2018</t>
  </si>
  <si>
    <t>0002.2-2018</t>
  </si>
  <si>
    <t>0004.3-2018</t>
  </si>
  <si>
    <t>0005.3-2018</t>
  </si>
  <si>
    <t>0006.2-2018</t>
  </si>
  <si>
    <t>0008.1-2018</t>
  </si>
  <si>
    <t>0009.2-2018</t>
  </si>
  <si>
    <t>0010.3-2018</t>
  </si>
  <si>
    <t>0011.1-2018</t>
  </si>
  <si>
    <t>0013.1-2018</t>
  </si>
  <si>
    <t>0014.1-2018</t>
  </si>
  <si>
    <t xml:space="preserve">0015.1-2018 </t>
  </si>
  <si>
    <t>0016.1-2018</t>
  </si>
  <si>
    <t>0017.2-2018</t>
  </si>
  <si>
    <t>0018.3-2018</t>
  </si>
  <si>
    <t>0021.1-2018</t>
  </si>
  <si>
    <t>0023.2-2018</t>
  </si>
  <si>
    <t>0024.1-2018</t>
  </si>
  <si>
    <t>0025.1-2018</t>
  </si>
  <si>
    <t>0026.2-2018</t>
  </si>
  <si>
    <t>0028.1-2018</t>
  </si>
  <si>
    <t>0032.1-2018</t>
  </si>
  <si>
    <t>0033.1-2018</t>
  </si>
  <si>
    <t>0034.1-2018</t>
  </si>
  <si>
    <t>0035.1-2018</t>
  </si>
  <si>
    <t>0036.1-2018</t>
  </si>
  <si>
    <t>0037.1-2018</t>
  </si>
  <si>
    <t>0038.2-2018</t>
  </si>
  <si>
    <t>0039.1-2018</t>
  </si>
  <si>
    <t>0040..1-2018</t>
  </si>
  <si>
    <t>0040.2-2018</t>
  </si>
  <si>
    <t>0041.4-2018</t>
  </si>
  <si>
    <t>0042.1-2018</t>
  </si>
  <si>
    <t>0043.1-2018</t>
  </si>
  <si>
    <t>0044.1-2018</t>
  </si>
  <si>
    <t>0045.1-2018</t>
  </si>
  <si>
    <t>0046.2-2018</t>
  </si>
  <si>
    <t>0047.2-2018</t>
  </si>
  <si>
    <t>0048.1-2018</t>
  </si>
  <si>
    <t>0049.1-2018</t>
  </si>
  <si>
    <t>0050.2-2018</t>
  </si>
  <si>
    <t>0052.1-20182</t>
  </si>
  <si>
    <t>0054.1-2018</t>
  </si>
  <si>
    <t>0055.1-2018</t>
  </si>
  <si>
    <t>0056.1-2017</t>
  </si>
  <si>
    <t>0057.1-2018</t>
  </si>
  <si>
    <t>0058.1-2018</t>
  </si>
  <si>
    <t>0061.1-2018</t>
  </si>
  <si>
    <t>0062.1-2018</t>
  </si>
  <si>
    <t>0063.1-2018</t>
  </si>
  <si>
    <t>0065.2-2018</t>
  </si>
  <si>
    <t>0065.3-2018</t>
  </si>
  <si>
    <t>0066.1-2018</t>
  </si>
  <si>
    <t>0067.1-2018</t>
  </si>
  <si>
    <t>0068.1-2018</t>
  </si>
  <si>
    <t>0070.1-2018</t>
  </si>
  <si>
    <t>0071.1-2018</t>
  </si>
  <si>
    <t>0072.1-2018</t>
  </si>
  <si>
    <t>0073.2-2018</t>
  </si>
  <si>
    <t>0074.2-2018</t>
  </si>
  <si>
    <t>0077.2-2018</t>
  </si>
  <si>
    <t>0077.3-2018</t>
  </si>
  <si>
    <t>0077.4-2018</t>
  </si>
  <si>
    <t>0081.1-2018</t>
  </si>
  <si>
    <t>0081.2-2018</t>
  </si>
  <si>
    <t>0081.3-2018</t>
  </si>
  <si>
    <t>0082.1-2018</t>
  </si>
  <si>
    <t>0083.1-2018</t>
  </si>
  <si>
    <t>0084.1-2018</t>
  </si>
  <si>
    <t>0085.1-2018</t>
  </si>
  <si>
    <t>0086.1-2018</t>
  </si>
  <si>
    <t>0087.1-2018</t>
  </si>
  <si>
    <t>0087.2-2018</t>
  </si>
  <si>
    <t>0087.3-2018</t>
  </si>
  <si>
    <t>0088.1-2018</t>
  </si>
  <si>
    <t>0088.2-2018</t>
  </si>
  <si>
    <t>0088.3-2018</t>
  </si>
  <si>
    <t>0089.1-2018</t>
  </si>
  <si>
    <t>0091.1-2018</t>
  </si>
  <si>
    <t>0093.1-2018</t>
  </si>
  <si>
    <t>0095.1-2018</t>
  </si>
  <si>
    <t>0096.1-2018</t>
  </si>
  <si>
    <t>0097.1-2018</t>
  </si>
  <si>
    <t>0099.1-2018</t>
  </si>
  <si>
    <t>0099.2-2018</t>
  </si>
  <si>
    <t>0099.3-2018</t>
  </si>
  <si>
    <t>0100.1-2018</t>
  </si>
  <si>
    <t>0102.1-2018</t>
  </si>
  <si>
    <t>0103.1-2018</t>
  </si>
  <si>
    <t>0104.1-2018</t>
  </si>
  <si>
    <t>0105.1-2018</t>
  </si>
  <si>
    <t>0107.1-2018</t>
  </si>
  <si>
    <t>0108.1-2018</t>
  </si>
  <si>
    <t>0109.1-2018</t>
  </si>
  <si>
    <t>0109.2-2018</t>
  </si>
  <si>
    <t>0109.3-2018</t>
  </si>
  <si>
    <t>0109.4-2018</t>
  </si>
  <si>
    <t>0110.1-2018</t>
  </si>
  <si>
    <t>0110.2-2018</t>
  </si>
  <si>
    <t>0112.3-2018</t>
  </si>
  <si>
    <t>0113.1-2018</t>
  </si>
  <si>
    <t>0114.1-2018</t>
  </si>
  <si>
    <t>0114.2-2018</t>
  </si>
  <si>
    <t>0115.1-2018</t>
  </si>
  <si>
    <t>0115.2-2018</t>
  </si>
  <si>
    <t>0115.3-2018</t>
  </si>
  <si>
    <t>0116.1-2018</t>
  </si>
  <si>
    <t>0117.1-2018</t>
  </si>
  <si>
    <t>0118.1-2018</t>
  </si>
  <si>
    <t>0118.2-2018</t>
  </si>
  <si>
    <t>0118.3-2018</t>
  </si>
  <si>
    <t>0119.1-2018</t>
  </si>
  <si>
    <t>0136.1-2018</t>
  </si>
  <si>
    <t>0139.1-2018</t>
  </si>
  <si>
    <t>0121.1-2018</t>
  </si>
  <si>
    <t>0123.1-2018</t>
  </si>
  <si>
    <t>0123.2-2018</t>
  </si>
  <si>
    <t>0123.3-2018</t>
  </si>
  <si>
    <t>0124.1-2018</t>
  </si>
  <si>
    <t>0125.1-2018</t>
  </si>
  <si>
    <t>0127.1-2018</t>
  </si>
  <si>
    <t>0128.1-2018</t>
  </si>
  <si>
    <t>0128.2-2018</t>
  </si>
  <si>
    <t>0129.1-2018</t>
  </si>
  <si>
    <t>0130.1-2018</t>
  </si>
  <si>
    <t>0133.1-2018</t>
  </si>
  <si>
    <t>0134.1-2018</t>
  </si>
  <si>
    <t>0135.1-2018</t>
  </si>
  <si>
    <t>0137.1-2018</t>
  </si>
  <si>
    <t>0139.2-2018</t>
  </si>
  <si>
    <t>0140.1-2018</t>
  </si>
  <si>
    <t>0143.1-2018</t>
  </si>
  <si>
    <t>0143.2-2018</t>
  </si>
  <si>
    <t>0143.3-2018</t>
  </si>
  <si>
    <t>0146.1-2018</t>
  </si>
  <si>
    <t>0147.1-2018</t>
  </si>
  <si>
    <t>0147.2-2018</t>
  </si>
  <si>
    <t>0148.1-2018</t>
  </si>
  <si>
    <t>0149.1-2018</t>
  </si>
  <si>
    <t>0149.2-2018</t>
  </si>
  <si>
    <t>0151.1-2018</t>
  </si>
  <si>
    <t>0152.1-2018</t>
  </si>
  <si>
    <t>0153.1-2018</t>
  </si>
  <si>
    <t>0154.1-2018</t>
  </si>
  <si>
    <t>0155.1-2018</t>
  </si>
  <si>
    <t>0155.2-2018</t>
  </si>
  <si>
    <t>0156.1-2018</t>
  </si>
  <si>
    <t>0158.1-2018</t>
  </si>
  <si>
    <t>0158.2-2018</t>
  </si>
  <si>
    <t>0159.1-2018</t>
  </si>
  <si>
    <t>0160.1-2018</t>
  </si>
  <si>
    <t>0161.1-2018</t>
  </si>
  <si>
    <t>0162.1-2018</t>
  </si>
  <si>
    <t>0163.1-2018</t>
  </si>
  <si>
    <t>0164.1-2018</t>
  </si>
  <si>
    <t>0165.1-2018</t>
  </si>
  <si>
    <t>0166.1-2018</t>
  </si>
  <si>
    <t>0167.1-2018</t>
  </si>
  <si>
    <t>0168.1-2018</t>
  </si>
  <si>
    <t>0168.2-2018</t>
  </si>
  <si>
    <t>0168-.32018</t>
  </si>
  <si>
    <t>0169.1-2018</t>
  </si>
  <si>
    <t>0170.1-2018</t>
  </si>
  <si>
    <t>0173.1-2018</t>
  </si>
  <si>
    <t>0173.2-2018</t>
  </si>
  <si>
    <t>0174.1-2018</t>
  </si>
  <si>
    <t>0175.1-2018</t>
  </si>
  <si>
    <t>0176.1-2018</t>
  </si>
  <si>
    <t>0177.1-2018</t>
  </si>
  <si>
    <t>0178.1-2018</t>
  </si>
  <si>
    <t>0179.1-2018</t>
  </si>
  <si>
    <t>0180.1-2018</t>
  </si>
  <si>
    <t>0182.1-2018</t>
  </si>
  <si>
    <t>0183.1-2018</t>
  </si>
  <si>
    <t>0184.1-2018</t>
  </si>
  <si>
    <t>0185.1-2018</t>
  </si>
  <si>
    <t>0186.1-2018</t>
  </si>
  <si>
    <t>0187.1-2018</t>
  </si>
  <si>
    <t>0188.1-2018</t>
  </si>
  <si>
    <t>0188.2-2018</t>
  </si>
  <si>
    <t>0188.3-2018</t>
  </si>
  <si>
    <t>0190.1-2018</t>
  </si>
  <si>
    <t>0191.1-2018</t>
  </si>
  <si>
    <t>0191.2-2018</t>
  </si>
  <si>
    <t>0191.3-2018</t>
  </si>
  <si>
    <t>0192.1-2018</t>
  </si>
  <si>
    <t>0192.2-2018</t>
  </si>
  <si>
    <t>0193.1-2018</t>
  </si>
  <si>
    <t>0194.1-2018</t>
  </si>
  <si>
    <t>0195.1-2018</t>
  </si>
  <si>
    <t>0195.2-2018</t>
  </si>
  <si>
    <t>0196.1-2018</t>
  </si>
  <si>
    <t>0196.2-2018</t>
  </si>
  <si>
    <t>0197.1-2018</t>
  </si>
  <si>
    <t>0197.2-2018</t>
  </si>
  <si>
    <t>0197.3-2018</t>
  </si>
  <si>
    <t>0198.1-2018</t>
  </si>
  <si>
    <t>0199.1-2018</t>
  </si>
  <si>
    <t>0200.1-2018</t>
  </si>
  <si>
    <t>0200.2-2018</t>
  </si>
  <si>
    <t>0202.1-2018</t>
  </si>
  <si>
    <t>0203.1-2018</t>
  </si>
  <si>
    <t>0204.1-2018</t>
  </si>
  <si>
    <t>0204.2-2018</t>
  </si>
  <si>
    <t>0206.1-2018</t>
  </si>
  <si>
    <t>0207.1-2018</t>
  </si>
  <si>
    <t>0208.1-2018</t>
  </si>
  <si>
    <t>0208.2-2018</t>
  </si>
  <si>
    <t>0209.1-2018</t>
  </si>
  <si>
    <t>0210.1-2018</t>
  </si>
  <si>
    <t>0210.2-2018</t>
  </si>
  <si>
    <t>0211.1-2018</t>
  </si>
  <si>
    <t>0212.1-2018</t>
  </si>
  <si>
    <t>0213.1-2018</t>
  </si>
  <si>
    <t>0213.2-2018</t>
  </si>
  <si>
    <t>0214.1-2018</t>
  </si>
  <si>
    <t>0216.1-2018</t>
  </si>
  <si>
    <t>0216.2-2018</t>
  </si>
  <si>
    <t>0001.1-2018</t>
  </si>
  <si>
    <t>0003.1-2018</t>
  </si>
  <si>
    <t>0090.1-2018</t>
  </si>
  <si>
    <t>0007.1-2018</t>
  </si>
  <si>
    <t>0007.2-2018</t>
  </si>
  <si>
    <t>0007.3-2018</t>
  </si>
  <si>
    <t>0007.4-2018</t>
  </si>
  <si>
    <t>0019.1-2018</t>
  </si>
  <si>
    <t>0019.2-2018</t>
  </si>
  <si>
    <t>0019.3-2018</t>
  </si>
  <si>
    <t>0019.4-2018</t>
  </si>
  <si>
    <t>0020.1-2018</t>
  </si>
  <si>
    <t>0020.2-2018</t>
  </si>
  <si>
    <t>0020.3-2018</t>
  </si>
  <si>
    <t>0027.1-2018</t>
  </si>
  <si>
    <t>0031.1-2018</t>
  </si>
  <si>
    <t>0031.2-2018</t>
  </si>
  <si>
    <t>0031.3-2018</t>
  </si>
  <si>
    <t>0031.4-2018</t>
  </si>
  <si>
    <t>0053.1-2018</t>
  </si>
  <si>
    <t>0060.1-2018</t>
  </si>
  <si>
    <t>0060.2-2018</t>
  </si>
  <si>
    <t>0060.3-2018</t>
  </si>
  <si>
    <t>0060.4-2018</t>
  </si>
  <si>
    <t>0141.1-2018</t>
  </si>
  <si>
    <t>0145.1-2018</t>
  </si>
  <si>
    <t>0171.1-2018</t>
  </si>
  <si>
    <t>0172.1-2018</t>
  </si>
  <si>
    <t>0189.1-2018</t>
  </si>
  <si>
    <t>0098.1-2018</t>
  </si>
  <si>
    <t>0205.1-2018</t>
  </si>
  <si>
    <t>0215.1-2018</t>
  </si>
  <si>
    <t>0098.2-2018</t>
  </si>
  <si>
    <t>0120.1-2018</t>
  </si>
  <si>
    <t>0122.1-2018</t>
  </si>
  <si>
    <t>0122.2-2018</t>
  </si>
  <si>
    <t>0131.1-2018</t>
  </si>
  <si>
    <t>0132.1-2018</t>
  </si>
  <si>
    <t>0132.2-2018</t>
  </si>
  <si>
    <t>0132.3-2018</t>
  </si>
  <si>
    <t>0141.2-2018</t>
  </si>
  <si>
    <t>0144.3-2018</t>
  </si>
  <si>
    <t>0012.1-2018</t>
  </si>
  <si>
    <t>0022.1-2018</t>
  </si>
  <si>
    <t>0051.1-2018</t>
  </si>
  <si>
    <t>0059.1-2018</t>
  </si>
  <si>
    <t>0059.2-2018</t>
  </si>
  <si>
    <t>0101.1-2018</t>
  </si>
  <si>
    <t>0101.2-2018</t>
  </si>
  <si>
    <t>0101.3-2018</t>
  </si>
  <si>
    <t>0111.4-2018</t>
  </si>
  <si>
    <t>0126.1-2018</t>
  </si>
  <si>
    <t>0138.1-2018</t>
  </si>
  <si>
    <t>0150.1-2018</t>
  </si>
  <si>
    <t>0157.1-2018</t>
  </si>
  <si>
    <t>0181.1-2018</t>
  </si>
  <si>
    <t>0181.2-2018</t>
  </si>
  <si>
    <t>0064.1-2018</t>
  </si>
  <si>
    <t>0092.1-2018</t>
  </si>
  <si>
    <t>0094.1-2018</t>
  </si>
  <si>
    <t>0094.2-2018</t>
  </si>
  <si>
    <t>0094.3-2018</t>
  </si>
  <si>
    <t>0094.4-2018</t>
  </si>
  <si>
    <t xml:space="preserve"> 0106.1-2017</t>
  </si>
  <si>
    <t>0142.1-2018</t>
  </si>
  <si>
    <t>CHICLAYO</t>
  </si>
  <si>
    <t>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</si>
</sst>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d\-m\-yy;@"/>
    <numFmt numFmtId="165" formatCode="00"/>
    <numFmt numFmtId="166" formatCode="00000"/>
    <numFmt numFmtId="167" formatCode="000000"/>
    <numFmt numFmtId="168" formatCode="00000000"/>
    <numFmt numFmtId="169" formatCode="_ &quot;S/.&quot;* #,##0.00_ ;_ &quot;S/.&quot;* \-#,##0.00_ ;_ &quot;S/.&quot;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44" fontId="3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44" fontId="5" fillId="0" borderId="6" xfId="0" applyNumberFormat="1" applyFont="1" applyBorder="1"/>
    <xf numFmtId="0" fontId="6" fillId="0" borderId="0" xfId="0" applyFont="1"/>
    <xf numFmtId="166" fontId="4" fillId="0" borderId="6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44" fontId="5" fillId="0" borderId="6" xfId="0" applyNumberFormat="1" applyFont="1" applyFill="1" applyBorder="1"/>
    <xf numFmtId="0" fontId="7" fillId="2" borderId="6" xfId="0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center"/>
    </xf>
    <xf numFmtId="14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44" fontId="5" fillId="0" borderId="0" xfId="0" applyNumberFormat="1" applyFont="1" applyFill="1" applyBorder="1"/>
    <xf numFmtId="166" fontId="9" fillId="3" borderId="6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0" fontId="0" fillId="0" borderId="0" xfId="0" applyFill="1"/>
    <xf numFmtId="0" fontId="1" fillId="4" borderId="0" xfId="0" applyFont="1" applyFill="1"/>
    <xf numFmtId="0" fontId="0" fillId="4" borderId="0" xfId="0" applyFill="1"/>
    <xf numFmtId="44" fontId="4" fillId="0" borderId="6" xfId="0" applyNumberFormat="1" applyFont="1" applyFill="1" applyBorder="1"/>
    <xf numFmtId="0" fontId="4" fillId="0" borderId="0" xfId="0" applyFont="1" applyFill="1"/>
    <xf numFmtId="44" fontId="4" fillId="0" borderId="0" xfId="0" applyNumberFormat="1" applyFont="1" applyFill="1" applyBorder="1"/>
    <xf numFmtId="0" fontId="7" fillId="0" borderId="0" xfId="0" applyFont="1" applyFill="1"/>
    <xf numFmtId="0" fontId="5" fillId="0" borderId="0" xfId="0" applyFont="1" applyFill="1"/>
    <xf numFmtId="168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20" fontId="4" fillId="0" borderId="6" xfId="0" applyNumberFormat="1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69" fontId="11" fillId="3" borderId="6" xfId="0" applyNumberFormat="1" applyFont="1" applyFill="1" applyBorder="1"/>
    <xf numFmtId="169" fontId="11" fillId="0" borderId="6" xfId="0" applyNumberFormat="1" applyFont="1" applyBorder="1"/>
    <xf numFmtId="44" fontId="11" fillId="3" borderId="6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topLeftCell="J1" zoomScale="80" zoomScaleNormal="80" workbookViewId="0">
      <selection activeCell="S12" sqref="S12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4" bestFit="1" customWidth="1"/>
    <col min="10" max="10" width="26.85546875" customWidth="1"/>
    <col min="11" max="11" width="19.7109375" customWidth="1"/>
    <col min="12" max="12" width="17.5703125" customWidth="1"/>
    <col min="13" max="13" width="16.5703125" customWidth="1"/>
    <col min="15" max="15" width="25.42578125" bestFit="1" customWidth="1"/>
    <col min="16" max="16" width="17.7109375" customWidth="1"/>
  </cols>
  <sheetData>
    <row r="1" spans="1:16" ht="30" customHeight="1" x14ac:dyDescent="0.25">
      <c r="A1" s="43" t="s">
        <v>1030</v>
      </c>
      <c r="B1" s="43" t="s">
        <v>1031</v>
      </c>
      <c r="C1" s="48" t="s">
        <v>0</v>
      </c>
      <c r="D1" s="43" t="s">
        <v>1</v>
      </c>
      <c r="E1" s="43" t="s">
        <v>2</v>
      </c>
      <c r="F1" s="43" t="s">
        <v>3</v>
      </c>
      <c r="G1" s="43" t="s">
        <v>4</v>
      </c>
      <c r="H1" s="43" t="s">
        <v>5</v>
      </c>
      <c r="I1" s="43" t="s">
        <v>6</v>
      </c>
      <c r="J1" s="45" t="s">
        <v>7</v>
      </c>
      <c r="K1" s="46"/>
      <c r="L1" s="46"/>
      <c r="M1" s="46"/>
      <c r="N1" s="47"/>
      <c r="O1" s="43" t="s">
        <v>8</v>
      </c>
      <c r="P1" s="55" t="s">
        <v>49</v>
      </c>
    </row>
    <row r="2" spans="1:16" ht="30" customHeight="1" x14ac:dyDescent="0.25">
      <c r="A2" s="44"/>
      <c r="B2" s="44"/>
      <c r="C2" s="49"/>
      <c r="D2" s="44"/>
      <c r="E2" s="44"/>
      <c r="F2" s="44"/>
      <c r="G2" s="44"/>
      <c r="H2" s="44"/>
      <c r="I2" s="44"/>
      <c r="J2" s="12" t="s">
        <v>9</v>
      </c>
      <c r="K2" s="12" t="s">
        <v>10</v>
      </c>
      <c r="L2" s="12" t="s">
        <v>11</v>
      </c>
      <c r="M2" s="13" t="s">
        <v>12</v>
      </c>
      <c r="N2" s="13" t="s">
        <v>13</v>
      </c>
      <c r="O2" s="44"/>
      <c r="P2" s="56"/>
    </row>
    <row r="3" spans="1:16" s="27" customFormat="1" x14ac:dyDescent="0.25">
      <c r="A3" s="28" t="s">
        <v>36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31" customFormat="1" x14ac:dyDescent="0.25">
      <c r="A4" s="6" t="s">
        <v>54</v>
      </c>
      <c r="B4" s="6" t="s">
        <v>1032</v>
      </c>
      <c r="C4" s="7">
        <v>43101</v>
      </c>
      <c r="D4" s="8" t="s">
        <v>24</v>
      </c>
      <c r="E4" s="8" t="s">
        <v>130</v>
      </c>
      <c r="F4" s="9" t="s">
        <v>191</v>
      </c>
      <c r="G4" s="8" t="s">
        <v>250</v>
      </c>
      <c r="H4" s="8" t="s">
        <v>19</v>
      </c>
      <c r="I4" s="8" t="s">
        <v>342</v>
      </c>
      <c r="J4" s="40">
        <v>1132.5</v>
      </c>
      <c r="K4" s="30"/>
      <c r="L4" s="30"/>
      <c r="M4" s="30"/>
      <c r="N4" s="30"/>
      <c r="O4" s="59" t="s">
        <v>17</v>
      </c>
      <c r="P4" s="8" t="s">
        <v>1351</v>
      </c>
    </row>
    <row r="5" spans="1:16" s="31" customFormat="1" x14ac:dyDescent="0.25">
      <c r="A5" s="6" t="s">
        <v>54</v>
      </c>
      <c r="B5" s="6" t="s">
        <v>1068</v>
      </c>
      <c r="C5" s="7">
        <v>43101</v>
      </c>
      <c r="D5" s="8" t="s">
        <v>24</v>
      </c>
      <c r="E5" s="8" t="s">
        <v>130</v>
      </c>
      <c r="F5" s="9" t="s">
        <v>191</v>
      </c>
      <c r="G5" s="8" t="s">
        <v>251</v>
      </c>
      <c r="H5" s="8" t="s">
        <v>19</v>
      </c>
      <c r="I5" s="8" t="s">
        <v>342</v>
      </c>
      <c r="J5" s="40">
        <v>893</v>
      </c>
      <c r="K5" s="30"/>
      <c r="L5" s="32"/>
      <c r="M5" s="33"/>
      <c r="N5" s="30"/>
      <c r="O5" s="59" t="s">
        <v>17</v>
      </c>
      <c r="P5" s="8" t="s">
        <v>1351</v>
      </c>
    </row>
    <row r="6" spans="1:16" s="31" customFormat="1" x14ac:dyDescent="0.25">
      <c r="A6" s="6" t="s">
        <v>55</v>
      </c>
      <c r="B6" s="6" t="s">
        <v>1033</v>
      </c>
      <c r="C6" s="7">
        <v>43102</v>
      </c>
      <c r="D6" s="8" t="s">
        <v>18</v>
      </c>
      <c r="E6" s="8" t="s">
        <v>131</v>
      </c>
      <c r="F6" s="9" t="s">
        <v>192</v>
      </c>
      <c r="G6" s="8" t="s">
        <v>252</v>
      </c>
      <c r="H6" s="8" t="s">
        <v>19</v>
      </c>
      <c r="I6" s="8" t="s">
        <v>1350</v>
      </c>
      <c r="J6" s="40">
        <v>3497.8</v>
      </c>
      <c r="K6" s="30"/>
      <c r="L6" s="30"/>
      <c r="M6" s="30"/>
      <c r="N6" s="30"/>
      <c r="O6" s="59" t="s">
        <v>17</v>
      </c>
      <c r="P6" s="8" t="s">
        <v>1351</v>
      </c>
    </row>
    <row r="7" spans="1:16" s="31" customFormat="1" x14ac:dyDescent="0.25">
      <c r="A7" s="6" t="s">
        <v>55</v>
      </c>
      <c r="B7" s="6" t="s">
        <v>1034</v>
      </c>
      <c r="C7" s="7">
        <v>43102</v>
      </c>
      <c r="D7" s="8" t="s">
        <v>18</v>
      </c>
      <c r="E7" s="8" t="s">
        <v>131</v>
      </c>
      <c r="F7" s="9" t="s">
        <v>192</v>
      </c>
      <c r="G7" s="8" t="s">
        <v>253</v>
      </c>
      <c r="H7" s="8" t="s">
        <v>19</v>
      </c>
      <c r="I7" s="8" t="s">
        <v>1350</v>
      </c>
      <c r="J7" s="40">
        <v>290</v>
      </c>
      <c r="K7" s="30"/>
      <c r="L7" s="30"/>
      <c r="M7" s="30"/>
      <c r="N7" s="30"/>
      <c r="O7" s="59" t="s">
        <v>17</v>
      </c>
      <c r="P7" s="8" t="s">
        <v>1351</v>
      </c>
    </row>
    <row r="8" spans="1:16" s="31" customFormat="1" x14ac:dyDescent="0.25">
      <c r="A8" s="6" t="s">
        <v>55</v>
      </c>
      <c r="B8" s="6" t="s">
        <v>1069</v>
      </c>
      <c r="C8" s="7">
        <v>43102</v>
      </c>
      <c r="D8" s="8" t="s">
        <v>18</v>
      </c>
      <c r="E8" s="8" t="s">
        <v>131</v>
      </c>
      <c r="F8" s="9" t="s">
        <v>192</v>
      </c>
      <c r="G8" s="8" t="s">
        <v>254</v>
      </c>
      <c r="H8" s="8" t="s">
        <v>20</v>
      </c>
      <c r="I8" s="8" t="s">
        <v>1350</v>
      </c>
      <c r="J8" s="41">
        <v>10643</v>
      </c>
      <c r="K8" s="30"/>
      <c r="L8" s="30"/>
      <c r="M8" s="30"/>
      <c r="N8" s="30"/>
      <c r="O8" s="59" t="s">
        <v>17</v>
      </c>
      <c r="P8" s="8" t="s">
        <v>1351</v>
      </c>
    </row>
    <row r="9" spans="1:16" s="31" customFormat="1" x14ac:dyDescent="0.25">
      <c r="A9" s="6" t="s">
        <v>56</v>
      </c>
      <c r="B9" s="6" t="s">
        <v>1035</v>
      </c>
      <c r="C9" s="7">
        <v>43102</v>
      </c>
      <c r="D9" s="8" t="s">
        <v>18</v>
      </c>
      <c r="E9" s="8" t="s">
        <v>132</v>
      </c>
      <c r="F9" s="9" t="s">
        <v>193</v>
      </c>
      <c r="G9" s="8" t="s">
        <v>255</v>
      </c>
      <c r="H9" s="8" t="s">
        <v>19</v>
      </c>
      <c r="I9" s="8" t="s">
        <v>41</v>
      </c>
      <c r="J9" s="41">
        <v>445</v>
      </c>
      <c r="K9" s="30"/>
      <c r="L9" s="30"/>
      <c r="M9" s="30"/>
      <c r="N9" s="30"/>
      <c r="O9" s="59" t="s">
        <v>17</v>
      </c>
      <c r="P9" s="8" t="s">
        <v>1351</v>
      </c>
    </row>
    <row r="10" spans="1:16" s="31" customFormat="1" x14ac:dyDescent="0.25">
      <c r="A10" s="6" t="s">
        <v>56</v>
      </c>
      <c r="B10" s="6" t="s">
        <v>1036</v>
      </c>
      <c r="C10" s="7">
        <v>43102</v>
      </c>
      <c r="D10" s="8" t="s">
        <v>18</v>
      </c>
      <c r="E10" s="8" t="s">
        <v>132</v>
      </c>
      <c r="F10" s="9" t="s">
        <v>193</v>
      </c>
      <c r="G10" s="8" t="s">
        <v>256</v>
      </c>
      <c r="H10" s="8" t="s">
        <v>19</v>
      </c>
      <c r="I10" s="8" t="s">
        <v>41</v>
      </c>
      <c r="J10" s="41">
        <v>205</v>
      </c>
      <c r="K10" s="30"/>
      <c r="L10" s="30"/>
      <c r="M10" s="30"/>
      <c r="N10" s="30"/>
      <c r="O10" s="59" t="s">
        <v>17</v>
      </c>
      <c r="P10" s="8" t="s">
        <v>1351</v>
      </c>
    </row>
    <row r="11" spans="1:16" s="31" customFormat="1" x14ac:dyDescent="0.25">
      <c r="A11" s="6" t="s">
        <v>56</v>
      </c>
      <c r="B11" s="6" t="s">
        <v>1070</v>
      </c>
      <c r="C11" s="7">
        <v>43102</v>
      </c>
      <c r="D11" s="8" t="s">
        <v>18</v>
      </c>
      <c r="E11" s="8" t="s">
        <v>132</v>
      </c>
      <c r="F11" s="9" t="s">
        <v>193</v>
      </c>
      <c r="G11" s="8" t="s">
        <v>257</v>
      </c>
      <c r="H11" s="8" t="s">
        <v>19</v>
      </c>
      <c r="I11" s="8" t="s">
        <v>41</v>
      </c>
      <c r="J11" s="41">
        <v>147</v>
      </c>
      <c r="K11" s="30"/>
      <c r="L11" s="30"/>
      <c r="M11" s="30"/>
      <c r="N11" s="30"/>
      <c r="O11" s="59" t="s">
        <v>17</v>
      </c>
      <c r="P11" s="8" t="s">
        <v>1351</v>
      </c>
    </row>
    <row r="12" spans="1:16" s="31" customFormat="1" x14ac:dyDescent="0.25">
      <c r="A12" s="6" t="s">
        <v>57</v>
      </c>
      <c r="B12" s="6" t="s">
        <v>1037</v>
      </c>
      <c r="C12" s="7">
        <v>43102</v>
      </c>
      <c r="D12" s="8" t="s">
        <v>18</v>
      </c>
      <c r="E12" s="8" t="s">
        <v>133</v>
      </c>
      <c r="F12" s="9" t="s">
        <v>194</v>
      </c>
      <c r="G12" s="8" t="s">
        <v>258</v>
      </c>
      <c r="H12" s="8" t="s">
        <v>19</v>
      </c>
      <c r="I12" s="8" t="s">
        <v>41</v>
      </c>
      <c r="J12" s="41">
        <v>208</v>
      </c>
      <c r="K12" s="30"/>
      <c r="L12" s="30"/>
      <c r="M12" s="30"/>
      <c r="N12" s="30"/>
      <c r="O12" s="59" t="s">
        <v>17</v>
      </c>
      <c r="P12" s="8" t="s">
        <v>1351</v>
      </c>
    </row>
    <row r="13" spans="1:16" s="31" customFormat="1" x14ac:dyDescent="0.25">
      <c r="A13" s="6" t="s">
        <v>57</v>
      </c>
      <c r="B13" s="6" t="s">
        <v>1071</v>
      </c>
      <c r="C13" s="7">
        <v>43102</v>
      </c>
      <c r="D13" s="8" t="s">
        <v>18</v>
      </c>
      <c r="E13" s="8" t="s">
        <v>133</v>
      </c>
      <c r="F13" s="9" t="s">
        <v>194</v>
      </c>
      <c r="G13" s="8" t="s">
        <v>259</v>
      </c>
      <c r="H13" s="8" t="s">
        <v>19</v>
      </c>
      <c r="I13" s="8" t="s">
        <v>41</v>
      </c>
      <c r="J13" s="41">
        <v>135</v>
      </c>
      <c r="K13" s="30"/>
      <c r="L13" s="30"/>
      <c r="M13" s="30"/>
      <c r="N13" s="30"/>
      <c r="O13" s="59" t="s">
        <v>17</v>
      </c>
      <c r="P13" s="8" t="s">
        <v>1351</v>
      </c>
    </row>
    <row r="14" spans="1:16" s="31" customFormat="1" x14ac:dyDescent="0.25">
      <c r="A14" s="6" t="s">
        <v>58</v>
      </c>
      <c r="B14" s="6" t="s">
        <v>1072</v>
      </c>
      <c r="C14" s="7">
        <v>43103</v>
      </c>
      <c r="D14" s="8" t="s">
        <v>14</v>
      </c>
      <c r="E14" s="8" t="s">
        <v>134</v>
      </c>
      <c r="F14" s="9" t="s">
        <v>195</v>
      </c>
      <c r="G14" s="8" t="s">
        <v>260</v>
      </c>
      <c r="H14" s="8" t="s">
        <v>15</v>
      </c>
      <c r="I14" s="8" t="s">
        <v>33</v>
      </c>
      <c r="J14" s="41">
        <v>145</v>
      </c>
      <c r="K14" s="30"/>
      <c r="L14" s="30"/>
      <c r="M14" s="30"/>
      <c r="N14" s="30"/>
      <c r="O14" s="59" t="s">
        <v>17</v>
      </c>
      <c r="P14" s="8" t="s">
        <v>1351</v>
      </c>
    </row>
    <row r="15" spans="1:16" s="31" customFormat="1" x14ac:dyDescent="0.25">
      <c r="A15" s="6" t="s">
        <v>59</v>
      </c>
      <c r="B15" s="6" t="s">
        <v>1038</v>
      </c>
      <c r="C15" s="7">
        <v>43103</v>
      </c>
      <c r="D15" s="8" t="s">
        <v>18</v>
      </c>
      <c r="E15" s="8" t="s">
        <v>135</v>
      </c>
      <c r="F15" s="9" t="s">
        <v>196</v>
      </c>
      <c r="G15" s="8" t="s">
        <v>261</v>
      </c>
      <c r="H15" s="8" t="s">
        <v>19</v>
      </c>
      <c r="I15" s="8" t="s">
        <v>21</v>
      </c>
      <c r="J15" s="41">
        <v>793.5</v>
      </c>
      <c r="K15" s="30"/>
      <c r="L15" s="30"/>
      <c r="M15" s="30"/>
      <c r="N15" s="30"/>
      <c r="O15" s="59" t="s">
        <v>17</v>
      </c>
      <c r="P15" s="8" t="s">
        <v>1351</v>
      </c>
    </row>
    <row r="16" spans="1:16" s="31" customFormat="1" x14ac:dyDescent="0.25">
      <c r="A16" s="6" t="s">
        <v>59</v>
      </c>
      <c r="B16" s="6" t="s">
        <v>1073</v>
      </c>
      <c r="C16" s="7">
        <v>43103</v>
      </c>
      <c r="D16" s="8" t="s">
        <v>18</v>
      </c>
      <c r="E16" s="8" t="s">
        <v>135</v>
      </c>
      <c r="F16" s="9" t="s">
        <v>196</v>
      </c>
      <c r="G16" s="8" t="s">
        <v>262</v>
      </c>
      <c r="H16" s="8" t="s">
        <v>20</v>
      </c>
      <c r="I16" s="8" t="s">
        <v>21</v>
      </c>
      <c r="J16" s="41">
        <v>357.3</v>
      </c>
      <c r="K16" s="30"/>
      <c r="L16" s="30"/>
      <c r="M16" s="30"/>
      <c r="N16" s="30"/>
      <c r="O16" s="59" t="s">
        <v>17</v>
      </c>
      <c r="P16" s="8" t="s">
        <v>1351</v>
      </c>
    </row>
    <row r="17" spans="1:16" s="31" customFormat="1" x14ac:dyDescent="0.25">
      <c r="A17" s="6" t="s">
        <v>60</v>
      </c>
      <c r="B17" s="6" t="s">
        <v>1039</v>
      </c>
      <c r="C17" s="7">
        <v>43104</v>
      </c>
      <c r="D17" s="8" t="s">
        <v>18</v>
      </c>
      <c r="E17" s="8" t="s">
        <v>136</v>
      </c>
      <c r="F17" s="9" t="s">
        <v>197</v>
      </c>
      <c r="G17" s="10" t="s">
        <v>263</v>
      </c>
      <c r="H17" s="8" t="s">
        <v>19</v>
      </c>
      <c r="I17" s="8" t="s">
        <v>1350</v>
      </c>
      <c r="J17" s="41">
        <v>270</v>
      </c>
      <c r="K17" s="30"/>
      <c r="L17" s="30"/>
      <c r="M17" s="30"/>
      <c r="N17" s="30"/>
      <c r="O17" s="59" t="s">
        <v>17</v>
      </c>
      <c r="P17" s="8" t="s">
        <v>1351</v>
      </c>
    </row>
    <row r="18" spans="1:16" s="31" customFormat="1" x14ac:dyDescent="0.25">
      <c r="A18" s="6" t="s">
        <v>60</v>
      </c>
      <c r="B18" s="6" t="s">
        <v>1040</v>
      </c>
      <c r="C18" s="7">
        <v>43104</v>
      </c>
      <c r="D18" s="8" t="s">
        <v>18</v>
      </c>
      <c r="E18" s="8" t="s">
        <v>136</v>
      </c>
      <c r="F18" s="9" t="s">
        <v>197</v>
      </c>
      <c r="G18" s="10" t="s">
        <v>264</v>
      </c>
      <c r="H18" s="8" t="s">
        <v>19</v>
      </c>
      <c r="I18" s="8" t="s">
        <v>1350</v>
      </c>
      <c r="J18" s="41">
        <v>175</v>
      </c>
      <c r="K18" s="30"/>
      <c r="L18" s="30"/>
      <c r="M18" s="30"/>
      <c r="N18" s="30"/>
      <c r="O18" s="59" t="s">
        <v>17</v>
      </c>
      <c r="P18" s="8" t="s">
        <v>1351</v>
      </c>
    </row>
    <row r="19" spans="1:16" s="31" customFormat="1" x14ac:dyDescent="0.25">
      <c r="A19" s="6" t="s">
        <v>60</v>
      </c>
      <c r="B19" s="6" t="s">
        <v>1074</v>
      </c>
      <c r="C19" s="7">
        <v>43104</v>
      </c>
      <c r="D19" s="8" t="s">
        <v>18</v>
      </c>
      <c r="E19" s="8" t="s">
        <v>136</v>
      </c>
      <c r="F19" s="9" t="s">
        <v>197</v>
      </c>
      <c r="G19" s="8" t="s">
        <v>265</v>
      </c>
      <c r="H19" s="8" t="s">
        <v>20</v>
      </c>
      <c r="I19" s="8" t="s">
        <v>1350</v>
      </c>
      <c r="J19" s="41">
        <v>158</v>
      </c>
      <c r="K19" s="30"/>
      <c r="L19" s="30"/>
      <c r="M19" s="30"/>
      <c r="N19" s="30"/>
      <c r="O19" s="59" t="s">
        <v>17</v>
      </c>
      <c r="P19" s="8" t="s">
        <v>1351</v>
      </c>
    </row>
    <row r="20" spans="1:16" s="31" customFormat="1" x14ac:dyDescent="0.25">
      <c r="A20" s="6" t="s">
        <v>61</v>
      </c>
      <c r="B20" s="6" t="s">
        <v>1075</v>
      </c>
      <c r="C20" s="7">
        <v>43104</v>
      </c>
      <c r="D20" s="8" t="s">
        <v>18</v>
      </c>
      <c r="E20" s="8" t="s">
        <v>137</v>
      </c>
      <c r="F20" s="9" t="s">
        <v>198</v>
      </c>
      <c r="G20" s="8" t="s">
        <v>266</v>
      </c>
      <c r="H20" s="8" t="s">
        <v>20</v>
      </c>
      <c r="I20" s="8" t="s">
        <v>1350</v>
      </c>
      <c r="J20" s="41">
        <v>185</v>
      </c>
      <c r="K20" s="30"/>
      <c r="L20" s="30"/>
      <c r="M20" s="30"/>
      <c r="N20" s="30"/>
      <c r="O20" s="59" t="s">
        <v>17</v>
      </c>
      <c r="P20" s="8" t="s">
        <v>1351</v>
      </c>
    </row>
    <row r="21" spans="1:16" s="31" customFormat="1" x14ac:dyDescent="0.25">
      <c r="A21" s="6" t="s">
        <v>62</v>
      </c>
      <c r="B21" s="6" t="s">
        <v>1076</v>
      </c>
      <c r="C21" s="7">
        <v>43105</v>
      </c>
      <c r="D21" s="8" t="s">
        <v>26</v>
      </c>
      <c r="E21" s="8" t="s">
        <v>138</v>
      </c>
      <c r="F21" s="9" t="s">
        <v>199</v>
      </c>
      <c r="G21" s="8" t="s">
        <v>267</v>
      </c>
      <c r="H21" s="8" t="s">
        <v>20</v>
      </c>
      <c r="I21" s="8" t="s">
        <v>1350</v>
      </c>
      <c r="J21" s="41">
        <v>677</v>
      </c>
      <c r="K21" s="30"/>
      <c r="L21" s="30"/>
      <c r="M21" s="30"/>
      <c r="N21" s="30"/>
      <c r="O21" s="59" t="s">
        <v>17</v>
      </c>
      <c r="P21" s="8" t="s">
        <v>1351</v>
      </c>
    </row>
    <row r="22" spans="1:16" s="31" customFormat="1" x14ac:dyDescent="0.25">
      <c r="A22" s="6" t="s">
        <v>63</v>
      </c>
      <c r="B22" s="6" t="s">
        <v>1077</v>
      </c>
      <c r="C22" s="7">
        <v>43106</v>
      </c>
      <c r="D22" s="8" t="s">
        <v>18</v>
      </c>
      <c r="E22" s="8" t="s">
        <v>139</v>
      </c>
      <c r="F22" s="9" t="s">
        <v>200</v>
      </c>
      <c r="G22" s="10" t="s">
        <v>268</v>
      </c>
      <c r="H22" s="8" t="s">
        <v>19</v>
      </c>
      <c r="I22" s="8" t="s">
        <v>1350</v>
      </c>
      <c r="J22" s="41">
        <v>400</v>
      </c>
      <c r="K22" s="30"/>
      <c r="L22" s="30"/>
      <c r="M22" s="30"/>
      <c r="N22" s="30"/>
      <c r="O22" s="59" t="s">
        <v>17</v>
      </c>
      <c r="P22" s="8" t="s">
        <v>1351</v>
      </c>
    </row>
    <row r="23" spans="1:16" s="31" customFormat="1" x14ac:dyDescent="0.25">
      <c r="A23" s="6" t="s">
        <v>64</v>
      </c>
      <c r="B23" s="6" t="s">
        <v>1078</v>
      </c>
      <c r="C23" s="7">
        <v>43106</v>
      </c>
      <c r="D23" s="8" t="s">
        <v>14</v>
      </c>
      <c r="E23" s="8" t="s">
        <v>140</v>
      </c>
      <c r="F23" s="9" t="s">
        <v>201</v>
      </c>
      <c r="G23" s="10" t="s">
        <v>269</v>
      </c>
      <c r="H23" s="8" t="s">
        <v>15</v>
      </c>
      <c r="I23" s="8" t="s">
        <v>343</v>
      </c>
      <c r="J23" s="41">
        <v>145</v>
      </c>
      <c r="K23" s="30"/>
      <c r="L23" s="30"/>
      <c r="M23" s="30"/>
      <c r="N23" s="30"/>
      <c r="O23" s="59" t="s">
        <v>17</v>
      </c>
      <c r="P23" s="8" t="s">
        <v>1351</v>
      </c>
    </row>
    <row r="24" spans="1:16" s="31" customFormat="1" x14ac:dyDescent="0.25">
      <c r="A24" s="6" t="s">
        <v>65</v>
      </c>
      <c r="B24" s="6" t="s">
        <v>1079</v>
      </c>
      <c r="C24" s="7">
        <v>43107</v>
      </c>
      <c r="D24" s="8" t="s">
        <v>26</v>
      </c>
      <c r="E24" s="8" t="s">
        <v>141</v>
      </c>
      <c r="F24" s="9" t="s">
        <v>202</v>
      </c>
      <c r="G24" s="8" t="s">
        <v>270</v>
      </c>
      <c r="H24" s="8" t="s">
        <v>20</v>
      </c>
      <c r="I24" s="8" t="s">
        <v>16</v>
      </c>
      <c r="J24" s="41">
        <v>157.80000000000001</v>
      </c>
      <c r="K24" s="30"/>
      <c r="L24" s="30"/>
      <c r="M24" s="30"/>
      <c r="N24" s="30"/>
      <c r="O24" s="59" t="s">
        <v>17</v>
      </c>
      <c r="P24" s="8" t="s">
        <v>1351</v>
      </c>
    </row>
    <row r="25" spans="1:16" s="31" customFormat="1" x14ac:dyDescent="0.25">
      <c r="A25" s="6" t="s">
        <v>66</v>
      </c>
      <c r="B25" s="6" t="s">
        <v>1041</v>
      </c>
      <c r="C25" s="7">
        <v>43107</v>
      </c>
      <c r="D25" s="8" t="s">
        <v>26</v>
      </c>
      <c r="E25" s="8" t="s">
        <v>142</v>
      </c>
      <c r="F25" s="9" t="s">
        <v>203</v>
      </c>
      <c r="G25" s="8" t="s">
        <v>271</v>
      </c>
      <c r="H25" s="8" t="s">
        <v>20</v>
      </c>
      <c r="I25" s="8" t="s">
        <v>1350</v>
      </c>
      <c r="J25" s="41">
        <v>208.5</v>
      </c>
      <c r="K25" s="30"/>
      <c r="L25" s="30"/>
      <c r="M25" s="30"/>
      <c r="N25" s="30"/>
      <c r="O25" s="59" t="s">
        <v>17</v>
      </c>
      <c r="P25" s="8" t="s">
        <v>1351</v>
      </c>
    </row>
    <row r="26" spans="1:16" s="31" customFormat="1" x14ac:dyDescent="0.25">
      <c r="A26" s="6" t="s">
        <v>66</v>
      </c>
      <c r="B26" s="6" t="s">
        <v>1080</v>
      </c>
      <c r="C26" s="7">
        <v>43107</v>
      </c>
      <c r="D26" s="8" t="s">
        <v>26</v>
      </c>
      <c r="E26" s="8" t="s">
        <v>142</v>
      </c>
      <c r="F26" s="9" t="s">
        <v>203</v>
      </c>
      <c r="G26" s="8" t="s">
        <v>272</v>
      </c>
      <c r="H26" s="8" t="s">
        <v>20</v>
      </c>
      <c r="I26" s="8" t="s">
        <v>1350</v>
      </c>
      <c r="J26" s="41">
        <v>169.5</v>
      </c>
      <c r="K26" s="30"/>
      <c r="L26" s="30"/>
      <c r="M26" s="30"/>
      <c r="N26" s="30"/>
      <c r="O26" s="59" t="s">
        <v>17</v>
      </c>
      <c r="P26" s="8" t="s">
        <v>1351</v>
      </c>
    </row>
    <row r="27" spans="1:16" s="31" customFormat="1" x14ac:dyDescent="0.25">
      <c r="A27" s="6" t="s">
        <v>67</v>
      </c>
      <c r="B27" s="6" t="s">
        <v>1042</v>
      </c>
      <c r="C27" s="7">
        <v>43107</v>
      </c>
      <c r="D27" s="8" t="s">
        <v>26</v>
      </c>
      <c r="E27" s="8" t="s">
        <v>143</v>
      </c>
      <c r="F27" s="9" t="s">
        <v>204</v>
      </c>
      <c r="G27" s="8" t="s">
        <v>273</v>
      </c>
      <c r="H27" s="8" t="s">
        <v>20</v>
      </c>
      <c r="I27" s="8" t="s">
        <v>22</v>
      </c>
      <c r="J27" s="42">
        <f>2489.5+10111.5</f>
        <v>12601</v>
      </c>
      <c r="K27" s="30"/>
      <c r="L27" s="30"/>
      <c r="M27" s="30"/>
      <c r="N27" s="30"/>
      <c r="O27" s="59" t="s">
        <v>17</v>
      </c>
      <c r="P27" s="8" t="s">
        <v>1351</v>
      </c>
    </row>
    <row r="28" spans="1:16" s="31" customFormat="1" x14ac:dyDescent="0.25">
      <c r="A28" s="6" t="s">
        <v>67</v>
      </c>
      <c r="B28" s="6" t="s">
        <v>1043</v>
      </c>
      <c r="C28" s="7">
        <v>43107</v>
      </c>
      <c r="D28" s="8" t="s">
        <v>26</v>
      </c>
      <c r="E28" s="8" t="s">
        <v>143</v>
      </c>
      <c r="F28" s="9" t="s">
        <v>204</v>
      </c>
      <c r="G28" s="8" t="s">
        <v>274</v>
      </c>
      <c r="H28" s="8" t="s">
        <v>19</v>
      </c>
      <c r="I28" s="8" t="s">
        <v>22</v>
      </c>
      <c r="J28" s="42">
        <v>266.60000000000002</v>
      </c>
      <c r="K28" s="30"/>
      <c r="L28" s="30"/>
      <c r="M28" s="30"/>
      <c r="N28" s="30"/>
      <c r="O28" s="59" t="s">
        <v>17</v>
      </c>
      <c r="P28" s="8" t="s">
        <v>1351</v>
      </c>
    </row>
    <row r="29" spans="1:16" s="31" customFormat="1" x14ac:dyDescent="0.25">
      <c r="A29" s="6" t="s">
        <v>67</v>
      </c>
      <c r="B29" s="6" t="s">
        <v>1081</v>
      </c>
      <c r="C29" s="7">
        <v>43107</v>
      </c>
      <c r="D29" s="8" t="s">
        <v>26</v>
      </c>
      <c r="E29" s="8" t="s">
        <v>143</v>
      </c>
      <c r="F29" s="9" t="s">
        <v>204</v>
      </c>
      <c r="G29" s="8" t="s">
        <v>275</v>
      </c>
      <c r="H29" s="8" t="s">
        <v>19</v>
      </c>
      <c r="I29" s="8" t="s">
        <v>22</v>
      </c>
      <c r="J29" s="41">
        <v>165</v>
      </c>
      <c r="K29" s="30"/>
      <c r="L29" s="30"/>
      <c r="M29" s="30"/>
      <c r="N29" s="30"/>
      <c r="O29" s="59" t="s">
        <v>17</v>
      </c>
      <c r="P29" s="8" t="s">
        <v>1351</v>
      </c>
    </row>
    <row r="30" spans="1:16" s="31" customFormat="1" x14ac:dyDescent="0.25">
      <c r="A30" s="6" t="s">
        <v>68</v>
      </c>
      <c r="B30" s="6" t="s">
        <v>1082</v>
      </c>
      <c r="C30" s="7">
        <v>43108</v>
      </c>
      <c r="D30" s="8" t="s">
        <v>26</v>
      </c>
      <c r="E30" s="8" t="s">
        <v>144</v>
      </c>
      <c r="F30" s="9" t="s">
        <v>205</v>
      </c>
      <c r="G30" s="8" t="s">
        <v>276</v>
      </c>
      <c r="H30" s="8" t="s">
        <v>20</v>
      </c>
      <c r="I30" s="8" t="s">
        <v>16</v>
      </c>
      <c r="J30" s="41">
        <f>1861.7+2920</f>
        <v>4781.7</v>
      </c>
      <c r="K30" s="30"/>
      <c r="L30" s="30"/>
      <c r="M30" s="30"/>
      <c r="N30" s="30"/>
      <c r="O30" s="59" t="s">
        <v>17</v>
      </c>
      <c r="P30" s="8" t="s">
        <v>1351</v>
      </c>
    </row>
    <row r="31" spans="1:16" s="31" customFormat="1" x14ac:dyDescent="0.25">
      <c r="A31" s="6" t="s">
        <v>69</v>
      </c>
      <c r="B31" s="6" t="s">
        <v>1044</v>
      </c>
      <c r="C31" s="7">
        <v>43109</v>
      </c>
      <c r="D31" s="8" t="s">
        <v>18</v>
      </c>
      <c r="E31" s="8" t="s">
        <v>145</v>
      </c>
      <c r="F31" s="9" t="s">
        <v>206</v>
      </c>
      <c r="G31" s="10" t="s">
        <v>277</v>
      </c>
      <c r="H31" s="8" t="s">
        <v>19</v>
      </c>
      <c r="I31" s="8" t="s">
        <v>16</v>
      </c>
      <c r="J31" s="41">
        <f>1576.1</f>
        <v>1576.1</v>
      </c>
      <c r="K31" s="30"/>
      <c r="L31" s="30"/>
      <c r="M31" s="30"/>
      <c r="N31" s="30"/>
      <c r="O31" s="59" t="s">
        <v>17</v>
      </c>
      <c r="P31" s="8" t="s">
        <v>1351</v>
      </c>
    </row>
    <row r="32" spans="1:16" s="31" customFormat="1" x14ac:dyDescent="0.25">
      <c r="A32" s="6" t="s">
        <v>69</v>
      </c>
      <c r="B32" s="6" t="s">
        <v>1083</v>
      </c>
      <c r="C32" s="7">
        <v>43109</v>
      </c>
      <c r="D32" s="8" t="s">
        <v>18</v>
      </c>
      <c r="E32" s="8" t="s">
        <v>145</v>
      </c>
      <c r="F32" s="9" t="s">
        <v>206</v>
      </c>
      <c r="G32" s="8" t="s">
        <v>278</v>
      </c>
      <c r="H32" s="8" t="s">
        <v>20</v>
      </c>
      <c r="I32" s="8" t="s">
        <v>16</v>
      </c>
      <c r="J32" s="41">
        <v>601.70000000000005</v>
      </c>
      <c r="K32" s="30"/>
      <c r="L32" s="30"/>
      <c r="M32" s="30"/>
      <c r="N32" s="30"/>
      <c r="O32" s="59" t="s">
        <v>17</v>
      </c>
      <c r="P32" s="8" t="s">
        <v>1351</v>
      </c>
    </row>
    <row r="33" spans="1:16" s="31" customFormat="1" x14ac:dyDescent="0.25">
      <c r="A33" s="6" t="s">
        <v>70</v>
      </c>
      <c r="B33" s="6" t="s">
        <v>1084</v>
      </c>
      <c r="C33" s="7">
        <v>43110</v>
      </c>
      <c r="D33" s="8" t="s">
        <v>23</v>
      </c>
      <c r="E33" s="8" t="s">
        <v>146</v>
      </c>
      <c r="F33" s="9" t="s">
        <v>207</v>
      </c>
      <c r="G33" s="8" t="s">
        <v>279</v>
      </c>
      <c r="H33" s="8" t="s">
        <v>20</v>
      </c>
      <c r="I33" s="8" t="s">
        <v>1350</v>
      </c>
      <c r="J33" s="41">
        <f>2008.7+9181.2</f>
        <v>11189.900000000001</v>
      </c>
      <c r="K33" s="30"/>
      <c r="L33" s="30"/>
      <c r="M33" s="30"/>
      <c r="N33" s="30"/>
      <c r="O33" s="59" t="s">
        <v>17</v>
      </c>
      <c r="P33" s="8" t="s">
        <v>1351</v>
      </c>
    </row>
    <row r="34" spans="1:16" s="31" customFormat="1" x14ac:dyDescent="0.25">
      <c r="A34" s="6" t="s">
        <v>71</v>
      </c>
      <c r="B34" s="6" t="s">
        <v>1085</v>
      </c>
      <c r="C34" s="7">
        <v>43112</v>
      </c>
      <c r="D34" s="8" t="s">
        <v>18</v>
      </c>
      <c r="E34" s="8" t="s">
        <v>147</v>
      </c>
      <c r="F34" s="9" t="s">
        <v>208</v>
      </c>
      <c r="G34" s="10" t="s">
        <v>280</v>
      </c>
      <c r="H34" s="8" t="s">
        <v>20</v>
      </c>
      <c r="I34" s="8" t="s">
        <v>16</v>
      </c>
      <c r="J34" s="41">
        <v>139.5</v>
      </c>
      <c r="K34" s="30"/>
      <c r="L34" s="30"/>
      <c r="M34" s="30"/>
      <c r="N34" s="30"/>
      <c r="O34" s="59" t="s">
        <v>17</v>
      </c>
      <c r="P34" s="8" t="s">
        <v>1351</v>
      </c>
    </row>
    <row r="35" spans="1:16" s="31" customFormat="1" x14ac:dyDescent="0.25">
      <c r="A35" s="6" t="s">
        <v>72</v>
      </c>
      <c r="B35" s="6" t="s">
        <v>1045</v>
      </c>
      <c r="C35" s="7">
        <v>43112</v>
      </c>
      <c r="D35" s="8" t="s">
        <v>26</v>
      </c>
      <c r="E35" s="8" t="s">
        <v>148</v>
      </c>
      <c r="F35" s="9" t="s">
        <v>209</v>
      </c>
      <c r="G35" s="10" t="s">
        <v>281</v>
      </c>
      <c r="H35" s="8" t="s">
        <v>19</v>
      </c>
      <c r="I35" s="8" t="s">
        <v>1350</v>
      </c>
      <c r="J35" s="41">
        <v>283.5</v>
      </c>
      <c r="K35" s="30"/>
      <c r="L35" s="30"/>
      <c r="M35" s="30"/>
      <c r="N35" s="30"/>
      <c r="O35" s="59" t="s">
        <v>17</v>
      </c>
      <c r="P35" s="8" t="s">
        <v>1351</v>
      </c>
    </row>
    <row r="36" spans="1:16" s="31" customFormat="1" x14ac:dyDescent="0.25">
      <c r="A36" s="6" t="s">
        <v>72</v>
      </c>
      <c r="B36" s="6" t="s">
        <v>1086</v>
      </c>
      <c r="C36" s="7">
        <v>43112</v>
      </c>
      <c r="D36" s="8" t="s">
        <v>26</v>
      </c>
      <c r="E36" s="8" t="s">
        <v>148</v>
      </c>
      <c r="F36" s="9" t="s">
        <v>209</v>
      </c>
      <c r="G36" s="10" t="s">
        <v>282</v>
      </c>
      <c r="H36" s="8" t="s">
        <v>19</v>
      </c>
      <c r="I36" s="8" t="s">
        <v>1350</v>
      </c>
      <c r="J36" s="41">
        <v>239.5</v>
      </c>
      <c r="K36" s="30"/>
      <c r="L36" s="30"/>
      <c r="M36" s="30"/>
      <c r="N36" s="30"/>
      <c r="O36" s="59" t="s">
        <v>17</v>
      </c>
      <c r="P36" s="8" t="s">
        <v>1351</v>
      </c>
    </row>
    <row r="37" spans="1:16" s="31" customFormat="1" x14ac:dyDescent="0.25">
      <c r="A37" s="6" t="s">
        <v>73</v>
      </c>
      <c r="B37" s="6" t="s">
        <v>1087</v>
      </c>
      <c r="C37" s="7">
        <v>43113</v>
      </c>
      <c r="D37" s="8" t="s">
        <v>24</v>
      </c>
      <c r="E37" s="8" t="s">
        <v>149</v>
      </c>
      <c r="F37" s="9" t="s">
        <v>210</v>
      </c>
      <c r="G37" s="8" t="s">
        <v>283</v>
      </c>
      <c r="H37" s="8" t="s">
        <v>20</v>
      </c>
      <c r="I37" s="8" t="s">
        <v>1350</v>
      </c>
      <c r="J37" s="41">
        <f>1786.5+9413+295</f>
        <v>11494.5</v>
      </c>
      <c r="K37" s="30"/>
      <c r="L37" s="30"/>
      <c r="M37" s="30"/>
      <c r="N37" s="30"/>
      <c r="O37" s="59" t="s">
        <v>17</v>
      </c>
      <c r="P37" s="8" t="s">
        <v>1351</v>
      </c>
    </row>
    <row r="38" spans="1:16" s="31" customFormat="1" x14ac:dyDescent="0.25">
      <c r="A38" s="6" t="s">
        <v>74</v>
      </c>
      <c r="B38" s="6" t="s">
        <v>74</v>
      </c>
      <c r="C38" s="7">
        <v>43114</v>
      </c>
      <c r="D38" s="8" t="s">
        <v>26</v>
      </c>
      <c r="E38" s="8" t="s">
        <v>150</v>
      </c>
      <c r="F38" s="9" t="s">
        <v>211</v>
      </c>
      <c r="G38" s="8" t="s">
        <v>284</v>
      </c>
      <c r="H38" s="8" t="s">
        <v>19</v>
      </c>
      <c r="I38" s="8" t="s">
        <v>39</v>
      </c>
      <c r="J38" s="41">
        <v>198</v>
      </c>
      <c r="K38" s="30"/>
      <c r="L38" s="30"/>
      <c r="M38" s="30"/>
      <c r="N38" s="30"/>
      <c r="O38" s="59" t="s">
        <v>17</v>
      </c>
      <c r="P38" s="8" t="s">
        <v>1351</v>
      </c>
    </row>
    <row r="39" spans="1:16" s="31" customFormat="1" x14ac:dyDescent="0.25">
      <c r="A39" s="6" t="s">
        <v>74</v>
      </c>
      <c r="B39" s="6" t="s">
        <v>1046</v>
      </c>
      <c r="C39" s="7">
        <v>43114</v>
      </c>
      <c r="D39" s="8" t="s">
        <v>26</v>
      </c>
      <c r="E39" s="8" t="s">
        <v>150</v>
      </c>
      <c r="F39" s="9" t="s">
        <v>211</v>
      </c>
      <c r="G39" s="8" t="s">
        <v>285</v>
      </c>
      <c r="H39" s="8" t="s">
        <v>19</v>
      </c>
      <c r="I39" s="8" t="s">
        <v>39</v>
      </c>
      <c r="J39" s="41">
        <f>2058+6135</f>
        <v>8193</v>
      </c>
      <c r="K39" s="30"/>
      <c r="L39" s="30"/>
      <c r="M39" s="30"/>
      <c r="N39" s="30"/>
      <c r="O39" s="59" t="s">
        <v>17</v>
      </c>
      <c r="P39" s="8" t="s">
        <v>1351</v>
      </c>
    </row>
    <row r="40" spans="1:16" s="31" customFormat="1" x14ac:dyDescent="0.25">
      <c r="A40" s="6" t="s">
        <v>75</v>
      </c>
      <c r="B40" s="6" t="s">
        <v>75</v>
      </c>
      <c r="C40" s="7">
        <v>43114</v>
      </c>
      <c r="D40" s="8" t="s">
        <v>26</v>
      </c>
      <c r="E40" s="8" t="s">
        <v>151</v>
      </c>
      <c r="F40" s="9" t="s">
        <v>212</v>
      </c>
      <c r="G40" s="8" t="s">
        <v>286</v>
      </c>
      <c r="H40" s="8" t="s">
        <v>19</v>
      </c>
      <c r="I40" s="8" t="s">
        <v>40</v>
      </c>
      <c r="J40" s="41">
        <f>48</f>
        <v>48</v>
      </c>
      <c r="K40" s="30"/>
      <c r="L40" s="30"/>
      <c r="M40" s="30"/>
      <c r="N40" s="30"/>
      <c r="O40" s="59" t="s">
        <v>17</v>
      </c>
      <c r="P40" s="8" t="s">
        <v>1351</v>
      </c>
    </row>
    <row r="41" spans="1:16" s="31" customFormat="1" x14ac:dyDescent="0.25">
      <c r="A41" s="6" t="s">
        <v>75</v>
      </c>
      <c r="B41" s="6" t="s">
        <v>1047</v>
      </c>
      <c r="C41" s="7">
        <v>43114</v>
      </c>
      <c r="D41" s="8" t="s">
        <v>26</v>
      </c>
      <c r="E41" s="8" t="s">
        <v>151</v>
      </c>
      <c r="F41" s="9" t="s">
        <v>212</v>
      </c>
      <c r="G41" s="8" t="s">
        <v>287</v>
      </c>
      <c r="H41" s="8" t="s">
        <v>19</v>
      </c>
      <c r="I41" s="8" t="s">
        <v>40</v>
      </c>
      <c r="J41" s="41">
        <f>51.6</f>
        <v>51.6</v>
      </c>
      <c r="K41" s="30"/>
      <c r="L41" s="30"/>
      <c r="M41" s="30"/>
      <c r="N41" s="30"/>
      <c r="O41" s="59" t="s">
        <v>17</v>
      </c>
      <c r="P41" s="8" t="s">
        <v>1351</v>
      </c>
    </row>
    <row r="42" spans="1:16" s="31" customFormat="1" x14ac:dyDescent="0.25">
      <c r="A42" s="6" t="s">
        <v>75</v>
      </c>
      <c r="B42" s="6" t="s">
        <v>1048</v>
      </c>
      <c r="C42" s="7">
        <v>43114</v>
      </c>
      <c r="D42" s="8" t="s">
        <v>26</v>
      </c>
      <c r="E42" s="8" t="s">
        <v>151</v>
      </c>
      <c r="F42" s="9" t="s">
        <v>212</v>
      </c>
      <c r="G42" s="8" t="s">
        <v>288</v>
      </c>
      <c r="H42" s="8" t="s">
        <v>19</v>
      </c>
      <c r="I42" s="8" t="s">
        <v>40</v>
      </c>
      <c r="J42" s="41">
        <v>111.5</v>
      </c>
      <c r="K42" s="30"/>
      <c r="L42" s="30"/>
      <c r="M42" s="30"/>
      <c r="N42" s="30"/>
      <c r="O42" s="59" t="s">
        <v>17</v>
      </c>
      <c r="P42" s="8" t="s">
        <v>1351</v>
      </c>
    </row>
    <row r="43" spans="1:16" s="31" customFormat="1" x14ac:dyDescent="0.25">
      <c r="A43" s="6" t="s">
        <v>75</v>
      </c>
      <c r="B43" s="6" t="s">
        <v>1049</v>
      </c>
      <c r="C43" s="7">
        <v>43114</v>
      </c>
      <c r="D43" s="8" t="s">
        <v>26</v>
      </c>
      <c r="E43" s="8" t="s">
        <v>151</v>
      </c>
      <c r="F43" s="9" t="s">
        <v>212</v>
      </c>
      <c r="G43" s="8" t="s">
        <v>289</v>
      </c>
      <c r="H43" s="8" t="s">
        <v>20</v>
      </c>
      <c r="I43" s="8" t="s">
        <v>40</v>
      </c>
      <c r="J43" s="41">
        <v>0</v>
      </c>
      <c r="K43" s="30"/>
      <c r="L43" s="30"/>
      <c r="M43" s="30"/>
      <c r="N43" s="30"/>
      <c r="O43" s="59" t="s">
        <v>17</v>
      </c>
      <c r="P43" s="8" t="s">
        <v>1351</v>
      </c>
    </row>
    <row r="44" spans="1:16" s="31" customFormat="1" x14ac:dyDescent="0.25">
      <c r="A44" s="6" t="s">
        <v>76</v>
      </c>
      <c r="B44" s="6" t="s">
        <v>1088</v>
      </c>
      <c r="C44" s="7">
        <v>43115</v>
      </c>
      <c r="D44" s="8" t="s">
        <v>18</v>
      </c>
      <c r="E44" s="8" t="s">
        <v>152</v>
      </c>
      <c r="F44" s="9" t="s">
        <v>213</v>
      </c>
      <c r="G44" s="8" t="s">
        <v>290</v>
      </c>
      <c r="H44" s="8" t="s">
        <v>20</v>
      </c>
      <c r="I44" s="8" t="s">
        <v>16</v>
      </c>
      <c r="J44" s="41">
        <v>659.1</v>
      </c>
      <c r="K44" s="30"/>
      <c r="L44" s="30"/>
      <c r="M44" s="30"/>
      <c r="N44" s="30"/>
      <c r="O44" s="59" t="s">
        <v>17</v>
      </c>
      <c r="P44" s="8" t="s">
        <v>1351</v>
      </c>
    </row>
    <row r="45" spans="1:16" s="31" customFormat="1" x14ac:dyDescent="0.25">
      <c r="A45" s="6" t="s">
        <v>77</v>
      </c>
      <c r="B45" s="6" t="s">
        <v>1089</v>
      </c>
      <c r="C45" s="7">
        <v>43115</v>
      </c>
      <c r="D45" s="8" t="s">
        <v>24</v>
      </c>
      <c r="E45" s="8" t="s">
        <v>153</v>
      </c>
      <c r="F45" s="9" t="s">
        <v>214</v>
      </c>
      <c r="G45" s="8" t="s">
        <v>291</v>
      </c>
      <c r="H45" s="8" t="s">
        <v>20</v>
      </c>
      <c r="I45" s="8" t="s">
        <v>33</v>
      </c>
      <c r="J45" s="41">
        <f>631.7+140</f>
        <v>771.7</v>
      </c>
      <c r="K45" s="30"/>
      <c r="L45" s="30"/>
      <c r="M45" s="30"/>
      <c r="N45" s="30"/>
      <c r="O45" s="59" t="s">
        <v>17</v>
      </c>
      <c r="P45" s="8" t="s">
        <v>1351</v>
      </c>
    </row>
    <row r="46" spans="1:16" s="31" customFormat="1" x14ac:dyDescent="0.25">
      <c r="A46" s="6" t="s">
        <v>78</v>
      </c>
      <c r="B46" s="6" t="s">
        <v>1090</v>
      </c>
      <c r="C46" s="7">
        <v>43116</v>
      </c>
      <c r="D46" s="8" t="s">
        <v>14</v>
      </c>
      <c r="E46" s="8" t="s">
        <v>154</v>
      </c>
      <c r="F46" s="9" t="s">
        <v>215</v>
      </c>
      <c r="G46" s="10" t="s">
        <v>292</v>
      </c>
      <c r="H46" s="8" t="s">
        <v>15</v>
      </c>
      <c r="I46" s="8" t="s">
        <v>30</v>
      </c>
      <c r="J46" s="41">
        <v>177</v>
      </c>
      <c r="K46" s="30"/>
      <c r="L46" s="30"/>
      <c r="M46" s="30"/>
      <c r="N46" s="30"/>
      <c r="O46" s="59" t="s">
        <v>17</v>
      </c>
      <c r="P46" s="8" t="s">
        <v>1351</v>
      </c>
    </row>
    <row r="47" spans="1:16" s="31" customFormat="1" x14ac:dyDescent="0.25">
      <c r="A47" s="6" t="s">
        <v>79</v>
      </c>
      <c r="B47" s="6" t="s">
        <v>1091</v>
      </c>
      <c r="C47" s="7">
        <v>43116</v>
      </c>
      <c r="D47" s="8" t="s">
        <v>23</v>
      </c>
      <c r="E47" s="8" t="s">
        <v>155</v>
      </c>
      <c r="F47" s="9" t="s">
        <v>216</v>
      </c>
      <c r="G47" s="8" t="s">
        <v>293</v>
      </c>
      <c r="H47" s="8" t="s">
        <v>19</v>
      </c>
      <c r="I47" s="8" t="s">
        <v>16</v>
      </c>
      <c r="J47" s="41">
        <v>491.7</v>
      </c>
      <c r="K47" s="30"/>
      <c r="L47" s="30"/>
      <c r="M47" s="30"/>
      <c r="N47" s="30"/>
      <c r="O47" s="59" t="s">
        <v>17</v>
      </c>
      <c r="P47" s="8" t="s">
        <v>1351</v>
      </c>
    </row>
    <row r="48" spans="1:16" s="31" customFormat="1" x14ac:dyDescent="0.25">
      <c r="A48" s="6" t="s">
        <v>80</v>
      </c>
      <c r="B48" s="6" t="s">
        <v>1092</v>
      </c>
      <c r="C48" s="7">
        <v>43116</v>
      </c>
      <c r="D48" s="8" t="s">
        <v>14</v>
      </c>
      <c r="E48" s="8" t="s">
        <v>156</v>
      </c>
      <c r="F48" s="9" t="s">
        <v>217</v>
      </c>
      <c r="G48" s="8" t="s">
        <v>294</v>
      </c>
      <c r="H48" s="8" t="s">
        <v>15</v>
      </c>
      <c r="I48" s="8" t="s">
        <v>1350</v>
      </c>
      <c r="J48" s="41">
        <v>718.7</v>
      </c>
      <c r="K48" s="30"/>
      <c r="L48" s="30"/>
      <c r="M48" s="30"/>
      <c r="N48" s="30"/>
      <c r="O48" s="59" t="s">
        <v>17</v>
      </c>
      <c r="P48" s="8" t="s">
        <v>1351</v>
      </c>
    </row>
    <row r="49" spans="1:16" s="31" customFormat="1" x14ac:dyDescent="0.25">
      <c r="A49" s="6" t="s">
        <v>81</v>
      </c>
      <c r="B49" s="6" t="s">
        <v>1093</v>
      </c>
      <c r="C49" s="7">
        <v>43117</v>
      </c>
      <c r="D49" s="8" t="s">
        <v>27</v>
      </c>
      <c r="E49" s="8" t="s">
        <v>157</v>
      </c>
      <c r="F49" s="9" t="s">
        <v>218</v>
      </c>
      <c r="G49" s="10" t="s">
        <v>295</v>
      </c>
      <c r="H49" s="8" t="s">
        <v>19</v>
      </c>
      <c r="I49" s="8" t="s">
        <v>16</v>
      </c>
      <c r="J49" s="41">
        <v>337.5</v>
      </c>
      <c r="K49" s="30"/>
      <c r="L49" s="30"/>
      <c r="M49" s="30"/>
      <c r="N49" s="30"/>
      <c r="O49" s="59" t="s">
        <v>17</v>
      </c>
      <c r="P49" s="8" t="s">
        <v>1351</v>
      </c>
    </row>
    <row r="50" spans="1:16" s="31" customFormat="1" x14ac:dyDescent="0.25">
      <c r="A50" s="6" t="s">
        <v>82</v>
      </c>
      <c r="B50" s="6" t="s">
        <v>1050</v>
      </c>
      <c r="C50" s="7">
        <v>43117</v>
      </c>
      <c r="D50" s="8" t="s">
        <v>26</v>
      </c>
      <c r="E50" s="8" t="s">
        <v>158</v>
      </c>
      <c r="F50" s="9" t="s">
        <v>219</v>
      </c>
      <c r="G50" s="10" t="s">
        <v>296</v>
      </c>
      <c r="H50" s="8" t="s">
        <v>19</v>
      </c>
      <c r="I50" s="8" t="s">
        <v>1350</v>
      </c>
      <c r="J50" s="41">
        <v>212.7</v>
      </c>
      <c r="K50" s="30"/>
      <c r="L50" s="30"/>
      <c r="M50" s="30"/>
      <c r="N50" s="30"/>
      <c r="O50" s="59" t="s">
        <v>17</v>
      </c>
      <c r="P50" s="8" t="s">
        <v>1351</v>
      </c>
    </row>
    <row r="51" spans="1:16" s="31" customFormat="1" x14ac:dyDescent="0.25">
      <c r="A51" s="6" t="s">
        <v>82</v>
      </c>
      <c r="B51" s="6" t="s">
        <v>1094</v>
      </c>
      <c r="C51" s="7">
        <v>43117</v>
      </c>
      <c r="D51" s="8" t="s">
        <v>26</v>
      </c>
      <c r="E51" s="8" t="s">
        <v>158</v>
      </c>
      <c r="F51" s="9" t="s">
        <v>219</v>
      </c>
      <c r="G51" s="8" t="s">
        <v>297</v>
      </c>
      <c r="H51" s="8" t="s">
        <v>20</v>
      </c>
      <c r="I51" s="8" t="s">
        <v>1350</v>
      </c>
      <c r="J51" s="41">
        <f>2049.3+6301.3</f>
        <v>8350.6</v>
      </c>
      <c r="K51" s="30"/>
      <c r="L51" s="30"/>
      <c r="M51" s="30"/>
      <c r="N51" s="30"/>
      <c r="O51" s="59" t="s">
        <v>17</v>
      </c>
      <c r="P51" s="8" t="s">
        <v>1351</v>
      </c>
    </row>
    <row r="52" spans="1:16" s="31" customFormat="1" x14ac:dyDescent="0.25">
      <c r="A52" s="6" t="s">
        <v>83</v>
      </c>
      <c r="B52" s="6" t="s">
        <v>1095</v>
      </c>
      <c r="C52" s="7">
        <v>43117</v>
      </c>
      <c r="D52" s="8" t="s">
        <v>26</v>
      </c>
      <c r="E52" s="8" t="s">
        <v>159</v>
      </c>
      <c r="F52" s="9" t="s">
        <v>220</v>
      </c>
      <c r="G52" s="8" t="s">
        <v>298</v>
      </c>
      <c r="H52" s="8" t="s">
        <v>19</v>
      </c>
      <c r="I52" s="8" t="s">
        <v>1350</v>
      </c>
      <c r="J52" s="41">
        <v>245.6</v>
      </c>
      <c r="K52" s="30"/>
      <c r="L52" s="30"/>
      <c r="M52" s="30"/>
      <c r="N52" s="30"/>
      <c r="O52" s="59" t="s">
        <v>17</v>
      </c>
      <c r="P52" s="8" t="s">
        <v>1351</v>
      </c>
    </row>
    <row r="53" spans="1:16" s="31" customFormat="1" x14ac:dyDescent="0.25">
      <c r="A53" s="6" t="s">
        <v>84</v>
      </c>
      <c r="B53" s="6" t="s">
        <v>1096</v>
      </c>
      <c r="C53" s="7">
        <v>43119</v>
      </c>
      <c r="D53" s="8" t="s">
        <v>18</v>
      </c>
      <c r="E53" s="8" t="s">
        <v>160</v>
      </c>
      <c r="F53" s="9" t="s">
        <v>221</v>
      </c>
      <c r="G53" s="8" t="s">
        <v>299</v>
      </c>
      <c r="H53" s="8" t="s">
        <v>19</v>
      </c>
      <c r="I53" s="8" t="s">
        <v>16</v>
      </c>
      <c r="J53" s="41">
        <v>225.9</v>
      </c>
      <c r="K53" s="30"/>
      <c r="L53" s="30"/>
      <c r="M53" s="30"/>
      <c r="N53" s="30"/>
      <c r="O53" s="59" t="s">
        <v>17</v>
      </c>
      <c r="P53" s="8" t="s">
        <v>1351</v>
      </c>
    </row>
    <row r="54" spans="1:16" s="31" customFormat="1" x14ac:dyDescent="0.25">
      <c r="A54" s="6" t="s">
        <v>84</v>
      </c>
      <c r="B54" s="6" t="s">
        <v>1097</v>
      </c>
      <c r="C54" s="7">
        <v>43119</v>
      </c>
      <c r="D54" s="8" t="s">
        <v>18</v>
      </c>
      <c r="E54" s="8" t="s">
        <v>160</v>
      </c>
      <c r="F54" s="9" t="s">
        <v>221</v>
      </c>
      <c r="G54" s="8" t="s">
        <v>300</v>
      </c>
      <c r="H54" s="8" t="s">
        <v>19</v>
      </c>
      <c r="I54" s="8" t="s">
        <v>16</v>
      </c>
      <c r="J54" s="41">
        <v>186</v>
      </c>
      <c r="K54" s="30"/>
      <c r="L54" s="30"/>
      <c r="M54" s="30"/>
      <c r="N54" s="30"/>
      <c r="O54" s="59" t="s">
        <v>17</v>
      </c>
      <c r="P54" s="8" t="s">
        <v>1351</v>
      </c>
    </row>
    <row r="55" spans="1:16" s="31" customFormat="1" x14ac:dyDescent="0.25">
      <c r="A55" s="6" t="s">
        <v>85</v>
      </c>
      <c r="B55" s="6" t="s">
        <v>1051</v>
      </c>
      <c r="C55" s="7">
        <v>43119</v>
      </c>
      <c r="D55" s="8" t="s">
        <v>18</v>
      </c>
      <c r="E55" s="8" t="s">
        <v>161</v>
      </c>
      <c r="F55" s="9" t="s">
        <v>222</v>
      </c>
      <c r="G55" s="10" t="s">
        <v>301</v>
      </c>
      <c r="H55" s="8" t="s">
        <v>19</v>
      </c>
      <c r="I55" s="8" t="s">
        <v>16</v>
      </c>
      <c r="J55" s="41">
        <v>194</v>
      </c>
      <c r="K55" s="30"/>
      <c r="L55" s="30"/>
      <c r="M55" s="30"/>
      <c r="N55" s="30"/>
      <c r="O55" s="59" t="s">
        <v>17</v>
      </c>
      <c r="P55" s="8" t="s">
        <v>1351</v>
      </c>
    </row>
    <row r="56" spans="1:16" s="31" customFormat="1" x14ac:dyDescent="0.25">
      <c r="A56" s="6" t="s">
        <v>85</v>
      </c>
      <c r="B56" s="6" t="s">
        <v>1052</v>
      </c>
      <c r="C56" s="7">
        <v>43119</v>
      </c>
      <c r="D56" s="8" t="s">
        <v>18</v>
      </c>
      <c r="E56" s="8" t="s">
        <v>161</v>
      </c>
      <c r="F56" s="9" t="s">
        <v>222</v>
      </c>
      <c r="G56" s="10" t="s">
        <v>302</v>
      </c>
      <c r="H56" s="8" t="s">
        <v>19</v>
      </c>
      <c r="I56" s="8" t="s">
        <v>16</v>
      </c>
      <c r="J56" s="41">
        <v>197</v>
      </c>
      <c r="K56" s="30"/>
      <c r="L56" s="30"/>
      <c r="M56" s="30"/>
      <c r="N56" s="30"/>
      <c r="O56" s="59" t="s">
        <v>17</v>
      </c>
      <c r="P56" s="8" t="s">
        <v>1351</v>
      </c>
    </row>
    <row r="57" spans="1:16" s="31" customFormat="1" x14ac:dyDescent="0.25">
      <c r="A57" s="6" t="s">
        <v>85</v>
      </c>
      <c r="B57" s="6" t="s">
        <v>1053</v>
      </c>
      <c r="C57" s="7">
        <v>43119</v>
      </c>
      <c r="D57" s="8" t="s">
        <v>18</v>
      </c>
      <c r="E57" s="8" t="s">
        <v>161</v>
      </c>
      <c r="F57" s="9" t="s">
        <v>222</v>
      </c>
      <c r="G57" s="10" t="s">
        <v>303</v>
      </c>
      <c r="H57" s="8" t="s">
        <v>19</v>
      </c>
      <c r="I57" s="8" t="s">
        <v>16</v>
      </c>
      <c r="J57" s="41">
        <v>154.5</v>
      </c>
      <c r="K57" s="30"/>
      <c r="L57" s="30"/>
      <c r="M57" s="30"/>
      <c r="N57" s="30"/>
      <c r="O57" s="59" t="s">
        <v>17</v>
      </c>
      <c r="P57" s="8" t="s">
        <v>1351</v>
      </c>
    </row>
    <row r="58" spans="1:16" s="31" customFormat="1" x14ac:dyDescent="0.25">
      <c r="A58" s="6" t="s">
        <v>85</v>
      </c>
      <c r="B58" s="6" t="s">
        <v>1098</v>
      </c>
      <c r="C58" s="7">
        <v>43119</v>
      </c>
      <c r="D58" s="8" t="s">
        <v>18</v>
      </c>
      <c r="E58" s="8" t="s">
        <v>161</v>
      </c>
      <c r="F58" s="9" t="s">
        <v>222</v>
      </c>
      <c r="G58" s="10" t="s">
        <v>304</v>
      </c>
      <c r="H58" s="8" t="s">
        <v>19</v>
      </c>
      <c r="I58" s="8" t="s">
        <v>16</v>
      </c>
      <c r="J58" s="41">
        <v>161.6</v>
      </c>
      <c r="K58" s="30"/>
      <c r="L58" s="30"/>
      <c r="M58" s="30"/>
      <c r="N58" s="30"/>
      <c r="O58" s="59" t="s">
        <v>17</v>
      </c>
      <c r="P58" s="8" t="s">
        <v>1351</v>
      </c>
    </row>
    <row r="59" spans="1:16" s="31" customFormat="1" x14ac:dyDescent="0.25">
      <c r="A59" s="6" t="s">
        <v>86</v>
      </c>
      <c r="B59" s="6" t="s">
        <v>1099</v>
      </c>
      <c r="C59" s="7">
        <v>43120</v>
      </c>
      <c r="D59" s="8" t="s">
        <v>26</v>
      </c>
      <c r="E59" s="8" t="s">
        <v>162</v>
      </c>
      <c r="F59" s="9" t="s">
        <v>223</v>
      </c>
      <c r="G59" s="8" t="s">
        <v>305</v>
      </c>
      <c r="H59" s="8" t="s">
        <v>20</v>
      </c>
      <c r="I59" s="8" t="s">
        <v>16</v>
      </c>
      <c r="J59" s="41">
        <v>439.5</v>
      </c>
      <c r="K59" s="30"/>
      <c r="L59" s="30"/>
      <c r="M59" s="30"/>
      <c r="N59" s="30"/>
      <c r="O59" s="59" t="s">
        <v>17</v>
      </c>
      <c r="P59" s="8" t="s">
        <v>1351</v>
      </c>
    </row>
    <row r="60" spans="1:16" s="31" customFormat="1" x14ac:dyDescent="0.25">
      <c r="A60" s="6" t="s">
        <v>87</v>
      </c>
      <c r="B60" s="6" t="s">
        <v>1100</v>
      </c>
      <c r="C60" s="7">
        <v>43120</v>
      </c>
      <c r="D60" s="8" t="s">
        <v>14</v>
      </c>
      <c r="E60" s="8" t="s">
        <v>163</v>
      </c>
      <c r="F60" s="9" t="s">
        <v>224</v>
      </c>
      <c r="G60" s="10" t="s">
        <v>306</v>
      </c>
      <c r="H60" s="8" t="s">
        <v>15</v>
      </c>
      <c r="I60" s="8" t="s">
        <v>28</v>
      </c>
      <c r="J60" s="41">
        <v>197</v>
      </c>
      <c r="K60" s="30"/>
      <c r="L60" s="30"/>
      <c r="M60" s="30"/>
      <c r="N60" s="30"/>
      <c r="O60" s="59" t="s">
        <v>17</v>
      </c>
      <c r="P60" s="8" t="s">
        <v>1351</v>
      </c>
    </row>
    <row r="61" spans="1:16" s="31" customFormat="1" x14ac:dyDescent="0.25">
      <c r="A61" s="6" t="s">
        <v>88</v>
      </c>
      <c r="B61" s="6" t="s">
        <v>1101</v>
      </c>
      <c r="C61" s="7">
        <v>43121</v>
      </c>
      <c r="D61" s="8" t="s">
        <v>26</v>
      </c>
      <c r="E61" s="8" t="s">
        <v>164</v>
      </c>
      <c r="F61" s="9" t="s">
        <v>225</v>
      </c>
      <c r="G61" s="8" t="s">
        <v>307</v>
      </c>
      <c r="H61" s="8" t="s">
        <v>20</v>
      </c>
      <c r="I61" s="8" t="s">
        <v>16</v>
      </c>
      <c r="J61" s="41">
        <v>155.5</v>
      </c>
      <c r="K61" s="30"/>
      <c r="L61" s="30"/>
      <c r="M61" s="30"/>
      <c r="N61" s="30"/>
      <c r="O61" s="59" t="s">
        <v>17</v>
      </c>
      <c r="P61" s="8" t="s">
        <v>1351</v>
      </c>
    </row>
    <row r="62" spans="1:16" s="31" customFormat="1" x14ac:dyDescent="0.25">
      <c r="A62" s="6" t="s">
        <v>89</v>
      </c>
      <c r="B62" s="6" t="s">
        <v>1102</v>
      </c>
      <c r="C62" s="7">
        <v>43080</v>
      </c>
      <c r="D62" s="8" t="s">
        <v>24</v>
      </c>
      <c r="E62" s="8" t="s">
        <v>165</v>
      </c>
      <c r="F62" s="9" t="s">
        <v>226</v>
      </c>
      <c r="G62" s="8" t="s">
        <v>308</v>
      </c>
      <c r="H62" s="8" t="s">
        <v>20</v>
      </c>
      <c r="I62" s="8" t="s">
        <v>1350</v>
      </c>
      <c r="J62" s="41">
        <v>562</v>
      </c>
      <c r="K62" s="30"/>
      <c r="L62" s="30"/>
      <c r="M62" s="30"/>
      <c r="N62" s="30"/>
      <c r="O62" s="59" t="s">
        <v>17</v>
      </c>
      <c r="P62" s="8" t="s">
        <v>1351</v>
      </c>
    </row>
    <row r="63" spans="1:16" s="31" customFormat="1" x14ac:dyDescent="0.25">
      <c r="A63" s="6" t="s">
        <v>90</v>
      </c>
      <c r="B63" s="6" t="s">
        <v>1054</v>
      </c>
      <c r="C63" s="7">
        <v>43122</v>
      </c>
      <c r="D63" s="8" t="s">
        <v>18</v>
      </c>
      <c r="E63" s="8" t="s">
        <v>166</v>
      </c>
      <c r="F63" s="9" t="s">
        <v>227</v>
      </c>
      <c r="G63" s="8" t="s">
        <v>309</v>
      </c>
      <c r="H63" s="8" t="s">
        <v>20</v>
      </c>
      <c r="I63" s="8" t="s">
        <v>22</v>
      </c>
      <c r="J63" s="41">
        <v>207.5</v>
      </c>
      <c r="K63" s="30"/>
      <c r="L63" s="30"/>
      <c r="M63" s="30"/>
      <c r="N63" s="30"/>
      <c r="O63" s="59" t="s">
        <v>17</v>
      </c>
      <c r="P63" s="8" t="s">
        <v>1351</v>
      </c>
    </row>
    <row r="64" spans="1:16" s="31" customFormat="1" x14ac:dyDescent="0.25">
      <c r="A64" s="6" t="s">
        <v>90</v>
      </c>
      <c r="B64" s="6" t="s">
        <v>1103</v>
      </c>
      <c r="C64" s="7">
        <v>43122</v>
      </c>
      <c r="D64" s="8" t="s">
        <v>18</v>
      </c>
      <c r="E64" s="8" t="s">
        <v>166</v>
      </c>
      <c r="F64" s="9" t="s">
        <v>227</v>
      </c>
      <c r="G64" s="8" t="s">
        <v>310</v>
      </c>
      <c r="H64" s="8" t="s">
        <v>19</v>
      </c>
      <c r="I64" s="8" t="s">
        <v>22</v>
      </c>
      <c r="J64" s="41">
        <v>338</v>
      </c>
      <c r="K64" s="30"/>
      <c r="L64" s="30"/>
      <c r="M64" s="30"/>
      <c r="N64" s="30"/>
      <c r="O64" s="59" t="s">
        <v>17</v>
      </c>
      <c r="P64" s="8" t="s">
        <v>1351</v>
      </c>
    </row>
    <row r="65" spans="1:16" s="31" customFormat="1" x14ac:dyDescent="0.25">
      <c r="A65" s="6" t="s">
        <v>91</v>
      </c>
      <c r="B65" s="6" t="s">
        <v>1055</v>
      </c>
      <c r="C65" s="7">
        <v>43122</v>
      </c>
      <c r="D65" s="8" t="s">
        <v>18</v>
      </c>
      <c r="E65" s="8" t="s">
        <v>167</v>
      </c>
      <c r="F65" s="9" t="s">
        <v>228</v>
      </c>
      <c r="G65" s="8" t="s">
        <v>311</v>
      </c>
      <c r="H65" s="8" t="s">
        <v>20</v>
      </c>
      <c r="I65" s="8" t="s">
        <v>16</v>
      </c>
      <c r="J65" s="41">
        <f>1250+1138</f>
        <v>2388</v>
      </c>
      <c r="K65" s="30"/>
      <c r="L65" s="30"/>
      <c r="M65" s="30"/>
      <c r="N65" s="30"/>
      <c r="O65" s="59" t="s">
        <v>17</v>
      </c>
      <c r="P65" s="8" t="s">
        <v>1351</v>
      </c>
    </row>
    <row r="66" spans="1:16" s="31" customFormat="1" ht="12.75" x14ac:dyDescent="0.2">
      <c r="A66" s="6" t="s">
        <v>91</v>
      </c>
      <c r="B66" s="6" t="s">
        <v>1104</v>
      </c>
      <c r="C66" s="7">
        <v>43122</v>
      </c>
      <c r="D66" s="8" t="s">
        <v>18</v>
      </c>
      <c r="E66" s="8" t="s">
        <v>167</v>
      </c>
      <c r="F66" s="9" t="s">
        <v>228</v>
      </c>
      <c r="G66" s="8" t="s">
        <v>312</v>
      </c>
      <c r="H66" s="8" t="s">
        <v>20</v>
      </c>
      <c r="I66" s="8" t="s">
        <v>16</v>
      </c>
      <c r="J66" s="30"/>
      <c r="K66" s="30"/>
      <c r="L66" s="30"/>
      <c r="M66" s="30"/>
      <c r="N66" s="30"/>
      <c r="O66" s="59" t="s">
        <v>17</v>
      </c>
      <c r="P66" s="8" t="s">
        <v>1351</v>
      </c>
    </row>
    <row r="67" spans="1:16" s="31" customFormat="1" x14ac:dyDescent="0.25">
      <c r="A67" s="6" t="s">
        <v>92</v>
      </c>
      <c r="B67" s="6" t="s">
        <v>1105</v>
      </c>
      <c r="C67" s="7">
        <v>43123</v>
      </c>
      <c r="D67" s="8" t="s">
        <v>18</v>
      </c>
      <c r="E67" s="8" t="s">
        <v>168</v>
      </c>
      <c r="F67" s="9" t="s">
        <v>229</v>
      </c>
      <c r="G67" s="8" t="s">
        <v>313</v>
      </c>
      <c r="H67" s="8" t="s">
        <v>20</v>
      </c>
      <c r="I67" s="8" t="s">
        <v>22</v>
      </c>
      <c r="J67" s="41">
        <v>178.5</v>
      </c>
      <c r="K67" s="30"/>
      <c r="L67" s="30"/>
      <c r="M67" s="30"/>
      <c r="N67" s="30"/>
      <c r="O67" s="59" t="s">
        <v>17</v>
      </c>
      <c r="P67" s="8" t="s">
        <v>1351</v>
      </c>
    </row>
    <row r="68" spans="1:16" s="31" customFormat="1" x14ac:dyDescent="0.25">
      <c r="A68" s="6" t="s">
        <v>93</v>
      </c>
      <c r="B68" s="6" t="s">
        <v>1106</v>
      </c>
      <c r="C68" s="7">
        <v>43124</v>
      </c>
      <c r="D68" s="8" t="s">
        <v>18</v>
      </c>
      <c r="E68" s="8" t="s">
        <v>169</v>
      </c>
      <c r="F68" s="9" t="s">
        <v>230</v>
      </c>
      <c r="G68" s="8" t="s">
        <v>314</v>
      </c>
      <c r="H68" s="8" t="s">
        <v>19</v>
      </c>
      <c r="I68" s="8" t="s">
        <v>40</v>
      </c>
      <c r="J68" s="41">
        <v>296</v>
      </c>
      <c r="K68" s="30"/>
      <c r="L68" s="30"/>
      <c r="M68" s="30"/>
      <c r="N68" s="30"/>
      <c r="O68" s="59" t="s">
        <v>17</v>
      </c>
      <c r="P68" s="8" t="s">
        <v>1351</v>
      </c>
    </row>
    <row r="69" spans="1:16" s="31" customFormat="1" x14ac:dyDescent="0.25">
      <c r="A69" s="6" t="s">
        <v>94</v>
      </c>
      <c r="B69" s="6" t="s">
        <v>1056</v>
      </c>
      <c r="C69" s="7">
        <v>43124</v>
      </c>
      <c r="D69" s="8" t="s">
        <v>24</v>
      </c>
      <c r="E69" s="8" t="s">
        <v>170</v>
      </c>
      <c r="F69" s="9" t="s">
        <v>231</v>
      </c>
      <c r="G69" s="8" t="s">
        <v>315</v>
      </c>
      <c r="H69" s="8" t="s">
        <v>20</v>
      </c>
      <c r="I69" s="8" t="s">
        <v>22</v>
      </c>
      <c r="J69" s="41">
        <v>207</v>
      </c>
      <c r="K69" s="30"/>
      <c r="L69" s="30"/>
      <c r="M69" s="30"/>
      <c r="N69" s="30"/>
      <c r="O69" s="59" t="s">
        <v>17</v>
      </c>
      <c r="P69" s="8" t="s">
        <v>1351</v>
      </c>
    </row>
    <row r="70" spans="1:16" s="31" customFormat="1" x14ac:dyDescent="0.25">
      <c r="A70" s="6" t="s">
        <v>94</v>
      </c>
      <c r="B70" s="6" t="s">
        <v>1107</v>
      </c>
      <c r="C70" s="7">
        <v>43124</v>
      </c>
      <c r="D70" s="8" t="s">
        <v>24</v>
      </c>
      <c r="E70" s="8" t="s">
        <v>170</v>
      </c>
      <c r="F70" s="9" t="s">
        <v>231</v>
      </c>
      <c r="G70" s="8" t="s">
        <v>316</v>
      </c>
      <c r="H70" s="8" t="s">
        <v>20</v>
      </c>
      <c r="I70" s="8" t="s">
        <v>22</v>
      </c>
      <c r="J70" s="41">
        <v>543</v>
      </c>
      <c r="K70" s="30"/>
      <c r="L70" s="30"/>
      <c r="M70" s="30"/>
      <c r="N70" s="30"/>
      <c r="O70" s="59" t="s">
        <v>17</v>
      </c>
      <c r="P70" s="8" t="s">
        <v>1351</v>
      </c>
    </row>
    <row r="71" spans="1:16" s="31" customFormat="1" x14ac:dyDescent="0.25">
      <c r="A71" s="6" t="s">
        <v>95</v>
      </c>
      <c r="B71" s="6" t="s">
        <v>1057</v>
      </c>
      <c r="C71" s="7">
        <v>43125</v>
      </c>
      <c r="D71" s="8" t="s">
        <v>18</v>
      </c>
      <c r="E71" s="8" t="s">
        <v>171</v>
      </c>
      <c r="F71" s="9" t="s">
        <v>232</v>
      </c>
      <c r="G71" s="8" t="s">
        <v>317</v>
      </c>
      <c r="H71" s="8" t="s">
        <v>19</v>
      </c>
      <c r="I71" s="8" t="s">
        <v>16</v>
      </c>
      <c r="J71" s="41">
        <v>117</v>
      </c>
      <c r="K71" s="30"/>
      <c r="L71" s="30"/>
      <c r="M71" s="30"/>
      <c r="N71" s="30"/>
      <c r="O71" s="59" t="s">
        <v>17</v>
      </c>
      <c r="P71" s="8" t="s">
        <v>1351</v>
      </c>
    </row>
    <row r="72" spans="1:16" s="31" customFormat="1" x14ac:dyDescent="0.25">
      <c r="A72" s="6" t="s">
        <v>95</v>
      </c>
      <c r="B72" s="6" t="s">
        <v>1108</v>
      </c>
      <c r="C72" s="7">
        <v>43125</v>
      </c>
      <c r="D72" s="8" t="s">
        <v>18</v>
      </c>
      <c r="E72" s="8" t="s">
        <v>171</v>
      </c>
      <c r="F72" s="9" t="s">
        <v>232</v>
      </c>
      <c r="G72" s="8" t="s">
        <v>318</v>
      </c>
      <c r="H72" s="8" t="s">
        <v>19</v>
      </c>
      <c r="I72" s="8" t="s">
        <v>16</v>
      </c>
      <c r="J72" s="41">
        <v>95</v>
      </c>
      <c r="K72" s="30"/>
      <c r="L72" s="30"/>
      <c r="M72" s="30"/>
      <c r="N72" s="30"/>
      <c r="O72" s="59" t="s">
        <v>17</v>
      </c>
      <c r="P72" s="8" t="s">
        <v>1351</v>
      </c>
    </row>
    <row r="73" spans="1:16" s="31" customFormat="1" x14ac:dyDescent="0.25">
      <c r="A73" s="6" t="s">
        <v>96</v>
      </c>
      <c r="B73" s="6" t="s">
        <v>1109</v>
      </c>
      <c r="C73" s="7">
        <v>43126</v>
      </c>
      <c r="D73" s="8" t="s">
        <v>14</v>
      </c>
      <c r="E73" s="8" t="s">
        <v>172</v>
      </c>
      <c r="F73" s="9" t="s">
        <v>233</v>
      </c>
      <c r="G73" s="10" t="s">
        <v>319</v>
      </c>
      <c r="H73" s="8" t="s">
        <v>15</v>
      </c>
      <c r="I73" s="8" t="s">
        <v>39</v>
      </c>
      <c r="J73" s="41">
        <v>277.3</v>
      </c>
      <c r="K73" s="30"/>
      <c r="L73" s="30"/>
      <c r="M73" s="30"/>
      <c r="N73" s="30"/>
      <c r="O73" s="59" t="s">
        <v>17</v>
      </c>
      <c r="P73" s="8" t="s">
        <v>1351</v>
      </c>
    </row>
    <row r="74" spans="1:16" s="31" customFormat="1" x14ac:dyDescent="0.25">
      <c r="A74" s="8" t="s">
        <v>97</v>
      </c>
      <c r="B74" s="8" t="s">
        <v>1110</v>
      </c>
      <c r="C74" s="7">
        <v>43126</v>
      </c>
      <c r="D74" s="8" t="s">
        <v>23</v>
      </c>
      <c r="E74" s="8" t="s">
        <v>173</v>
      </c>
      <c r="F74" s="8" t="s">
        <v>234</v>
      </c>
      <c r="G74" s="10" t="s">
        <v>320</v>
      </c>
      <c r="H74" s="8" t="s">
        <v>19</v>
      </c>
      <c r="I74" s="8" t="s">
        <v>22</v>
      </c>
      <c r="J74" s="41">
        <v>1028.3</v>
      </c>
      <c r="K74" s="30"/>
      <c r="L74" s="30"/>
      <c r="M74" s="30"/>
      <c r="N74" s="30"/>
      <c r="O74" s="59" t="s">
        <v>17</v>
      </c>
      <c r="P74" s="8" t="s">
        <v>1351</v>
      </c>
    </row>
    <row r="75" spans="1:16" s="31" customFormat="1" x14ac:dyDescent="0.25">
      <c r="A75" s="6" t="s">
        <v>31</v>
      </c>
      <c r="B75" s="6" t="s">
        <v>1111</v>
      </c>
      <c r="C75" s="7">
        <v>43127</v>
      </c>
      <c r="D75" s="8" t="s">
        <v>47</v>
      </c>
      <c r="E75" s="8" t="s">
        <v>174</v>
      </c>
      <c r="F75" s="9" t="s">
        <v>235</v>
      </c>
      <c r="G75" s="10" t="s">
        <v>321</v>
      </c>
      <c r="H75" s="8" t="s">
        <v>19</v>
      </c>
      <c r="I75" s="8" t="s">
        <v>39</v>
      </c>
      <c r="J75" s="41">
        <v>347.5</v>
      </c>
      <c r="K75" s="30"/>
      <c r="L75" s="30"/>
      <c r="M75" s="30"/>
      <c r="N75" s="30"/>
      <c r="O75" s="59" t="s">
        <v>17</v>
      </c>
      <c r="P75" s="8" t="s">
        <v>1351</v>
      </c>
    </row>
    <row r="76" spans="1:16" s="31" customFormat="1" x14ac:dyDescent="0.25">
      <c r="A76" s="6" t="s">
        <v>98</v>
      </c>
      <c r="B76" s="6" t="s">
        <v>1112</v>
      </c>
      <c r="C76" s="7">
        <v>43127</v>
      </c>
      <c r="D76" s="8" t="s">
        <v>14</v>
      </c>
      <c r="E76" s="8" t="s">
        <v>175</v>
      </c>
      <c r="F76" s="9" t="s">
        <v>236</v>
      </c>
      <c r="G76" s="10" t="s">
        <v>322</v>
      </c>
      <c r="H76" s="8" t="s">
        <v>15</v>
      </c>
      <c r="I76" s="8" t="s">
        <v>1350</v>
      </c>
      <c r="J76" s="41">
        <v>538.5</v>
      </c>
      <c r="K76" s="30"/>
      <c r="L76" s="30"/>
      <c r="M76" s="30"/>
      <c r="N76" s="30"/>
      <c r="O76" s="59" t="s">
        <v>17</v>
      </c>
      <c r="P76" s="8" t="s">
        <v>1351</v>
      </c>
    </row>
    <row r="77" spans="1:16" s="31" customFormat="1" x14ac:dyDescent="0.25">
      <c r="A77" s="6" t="s">
        <v>99</v>
      </c>
      <c r="B77" s="6" t="s">
        <v>1113</v>
      </c>
      <c r="C77" s="7">
        <v>43128</v>
      </c>
      <c r="D77" s="8" t="s">
        <v>26</v>
      </c>
      <c r="E77" s="8" t="s">
        <v>176</v>
      </c>
      <c r="F77" s="9" t="s">
        <v>237</v>
      </c>
      <c r="G77" s="8" t="s">
        <v>323</v>
      </c>
      <c r="H77" s="8" t="s">
        <v>20</v>
      </c>
      <c r="I77" s="8" t="s">
        <v>46</v>
      </c>
      <c r="J77" s="41">
        <v>608.79999999999995</v>
      </c>
      <c r="K77" s="30"/>
      <c r="L77" s="30"/>
      <c r="M77" s="30"/>
      <c r="N77" s="30"/>
      <c r="O77" s="59" t="s">
        <v>17</v>
      </c>
      <c r="P77" s="8" t="s">
        <v>1351</v>
      </c>
    </row>
    <row r="78" spans="1:16" s="31" customFormat="1" x14ac:dyDescent="0.25">
      <c r="A78" s="6" t="s">
        <v>100</v>
      </c>
      <c r="B78" s="6" t="s">
        <v>1114</v>
      </c>
      <c r="C78" s="7">
        <v>43129</v>
      </c>
      <c r="D78" s="8" t="s">
        <v>18</v>
      </c>
      <c r="E78" s="8" t="s">
        <v>177</v>
      </c>
      <c r="F78" s="9" t="s">
        <v>238</v>
      </c>
      <c r="G78" s="8" t="s">
        <v>324</v>
      </c>
      <c r="H78" s="8" t="s">
        <v>20</v>
      </c>
      <c r="I78" s="8" t="s">
        <v>22</v>
      </c>
      <c r="J78" s="41">
        <v>231.7</v>
      </c>
      <c r="K78" s="30"/>
      <c r="L78" s="30"/>
      <c r="M78" s="30"/>
      <c r="N78" s="30"/>
      <c r="O78" s="59" t="s">
        <v>17</v>
      </c>
      <c r="P78" s="8" t="s">
        <v>1351</v>
      </c>
    </row>
    <row r="79" spans="1:16" s="31" customFormat="1" x14ac:dyDescent="0.25">
      <c r="A79" s="6" t="s">
        <v>101</v>
      </c>
      <c r="B79" s="6" t="s">
        <v>1115</v>
      </c>
      <c r="C79" s="7">
        <v>43129</v>
      </c>
      <c r="D79" s="8" t="s">
        <v>18</v>
      </c>
      <c r="E79" s="8" t="s">
        <v>178</v>
      </c>
      <c r="F79" s="9" t="s">
        <v>239</v>
      </c>
      <c r="G79" s="8" t="s">
        <v>325</v>
      </c>
      <c r="H79" s="8" t="s">
        <v>19</v>
      </c>
      <c r="I79" s="8" t="s">
        <v>1350</v>
      </c>
      <c r="J79" s="41">
        <v>183.9</v>
      </c>
      <c r="K79" s="30"/>
      <c r="L79" s="30"/>
      <c r="M79" s="30"/>
      <c r="N79" s="30"/>
      <c r="O79" s="59" t="s">
        <v>17</v>
      </c>
      <c r="P79" s="8" t="s">
        <v>1351</v>
      </c>
    </row>
    <row r="80" spans="1:16" s="31" customFormat="1" x14ac:dyDescent="0.25">
      <c r="A80" s="6" t="s">
        <v>102</v>
      </c>
      <c r="B80" s="6" t="s">
        <v>1116</v>
      </c>
      <c r="C80" s="7">
        <v>43129</v>
      </c>
      <c r="D80" s="8" t="s">
        <v>14</v>
      </c>
      <c r="E80" s="8" t="s">
        <v>179</v>
      </c>
      <c r="F80" s="9" t="s">
        <v>240</v>
      </c>
      <c r="G80" s="10" t="s">
        <v>326</v>
      </c>
      <c r="H80" s="8" t="s">
        <v>15</v>
      </c>
      <c r="I80" s="8" t="s">
        <v>33</v>
      </c>
      <c r="J80" s="41">
        <f>1340+510.6</f>
        <v>1850.6</v>
      </c>
      <c r="K80" s="30"/>
      <c r="L80" s="30"/>
      <c r="M80" s="30"/>
      <c r="N80" s="30"/>
      <c r="O80" s="59" t="s">
        <v>17</v>
      </c>
      <c r="P80" s="8" t="s">
        <v>1351</v>
      </c>
    </row>
    <row r="81" spans="1:16" s="31" customFormat="1" x14ac:dyDescent="0.25">
      <c r="A81" s="6" t="s">
        <v>103</v>
      </c>
      <c r="B81" s="6" t="s">
        <v>1058</v>
      </c>
      <c r="C81" s="7">
        <v>43130</v>
      </c>
      <c r="D81" s="8" t="s">
        <v>18</v>
      </c>
      <c r="E81" s="8" t="s">
        <v>180</v>
      </c>
      <c r="F81" s="9" t="s">
        <v>241</v>
      </c>
      <c r="G81" s="10" t="s">
        <v>327</v>
      </c>
      <c r="H81" s="8" t="s">
        <v>19</v>
      </c>
      <c r="I81" s="8" t="s">
        <v>16</v>
      </c>
      <c r="J81" s="41">
        <v>271.5</v>
      </c>
      <c r="K81" s="30"/>
      <c r="L81" s="30"/>
      <c r="M81" s="30"/>
      <c r="N81" s="30"/>
      <c r="O81" s="59" t="s">
        <v>17</v>
      </c>
      <c r="P81" s="8" t="s">
        <v>1351</v>
      </c>
    </row>
    <row r="82" spans="1:16" s="31" customFormat="1" x14ac:dyDescent="0.25">
      <c r="A82" s="6" t="s">
        <v>103</v>
      </c>
      <c r="B82" s="6" t="s">
        <v>1117</v>
      </c>
      <c r="C82" s="7">
        <v>43130</v>
      </c>
      <c r="D82" s="8" t="s">
        <v>18</v>
      </c>
      <c r="E82" s="8" t="s">
        <v>180</v>
      </c>
      <c r="F82" s="9" t="s">
        <v>241</v>
      </c>
      <c r="G82" s="10" t="s">
        <v>328</v>
      </c>
      <c r="H82" s="8" t="s">
        <v>19</v>
      </c>
      <c r="I82" s="8" t="s">
        <v>16</v>
      </c>
      <c r="J82" s="41">
        <v>301.60000000000002</v>
      </c>
      <c r="K82" s="30"/>
      <c r="L82" s="30"/>
      <c r="M82" s="30"/>
      <c r="N82" s="30"/>
      <c r="O82" s="59" t="s">
        <v>17</v>
      </c>
      <c r="P82" s="8" t="s">
        <v>1351</v>
      </c>
    </row>
    <row r="83" spans="1:16" s="31" customFormat="1" x14ac:dyDescent="0.25">
      <c r="A83" s="6" t="s">
        <v>103</v>
      </c>
      <c r="B83" s="6" t="s">
        <v>1118</v>
      </c>
      <c r="C83" s="7">
        <v>43130</v>
      </c>
      <c r="D83" s="8" t="s">
        <v>18</v>
      </c>
      <c r="E83" s="8" t="s">
        <v>180</v>
      </c>
      <c r="F83" s="9" t="s">
        <v>241</v>
      </c>
      <c r="G83" s="8" t="s">
        <v>329</v>
      </c>
      <c r="H83" s="8" t="s">
        <v>20</v>
      </c>
      <c r="I83" s="8" t="s">
        <v>16</v>
      </c>
      <c r="J83" s="41">
        <v>251.1</v>
      </c>
      <c r="K83" s="30"/>
      <c r="L83" s="30"/>
      <c r="M83" s="30"/>
      <c r="N83" s="30"/>
      <c r="O83" s="59" t="s">
        <v>17</v>
      </c>
      <c r="P83" s="8" t="s">
        <v>1351</v>
      </c>
    </row>
    <row r="84" spans="1:16" s="31" customFormat="1" x14ac:dyDescent="0.25">
      <c r="A84" s="6" t="s">
        <v>104</v>
      </c>
      <c r="B84" s="6" t="s">
        <v>1119</v>
      </c>
      <c r="C84" s="7">
        <v>43130</v>
      </c>
      <c r="D84" s="8" t="s">
        <v>18</v>
      </c>
      <c r="E84" s="8" t="s">
        <v>181</v>
      </c>
      <c r="F84" s="9" t="s">
        <v>242</v>
      </c>
      <c r="G84" s="8" t="s">
        <v>330</v>
      </c>
      <c r="H84" s="8" t="s">
        <v>20</v>
      </c>
      <c r="I84" s="8" t="s">
        <v>1350</v>
      </c>
      <c r="J84" s="41">
        <f>1070+247.5</f>
        <v>1317.5</v>
      </c>
      <c r="K84" s="30"/>
      <c r="L84" s="30"/>
      <c r="M84" s="30"/>
      <c r="N84" s="30"/>
      <c r="O84" s="59" t="s">
        <v>17</v>
      </c>
      <c r="P84" s="8" t="s">
        <v>1351</v>
      </c>
    </row>
    <row r="85" spans="1:16" s="31" customFormat="1" x14ac:dyDescent="0.25">
      <c r="A85" s="6" t="s">
        <v>105</v>
      </c>
      <c r="B85" s="6" t="s">
        <v>1120</v>
      </c>
      <c r="C85" s="7">
        <v>43130</v>
      </c>
      <c r="D85" s="8" t="s">
        <v>18</v>
      </c>
      <c r="E85" s="8" t="s">
        <v>182</v>
      </c>
      <c r="F85" s="9" t="s">
        <v>243</v>
      </c>
      <c r="G85" s="10" t="s">
        <v>331</v>
      </c>
      <c r="H85" s="8" t="s">
        <v>19</v>
      </c>
      <c r="I85" s="8" t="s">
        <v>16</v>
      </c>
      <c r="J85" s="41">
        <f>1601.9+7530</f>
        <v>9131.9</v>
      </c>
      <c r="K85" s="30"/>
      <c r="L85" s="30"/>
      <c r="M85" s="30"/>
      <c r="N85" s="30"/>
      <c r="O85" s="59" t="s">
        <v>17</v>
      </c>
      <c r="P85" s="8" t="s">
        <v>1351</v>
      </c>
    </row>
    <row r="86" spans="1:16" s="31" customFormat="1" x14ac:dyDescent="0.25">
      <c r="A86" s="6" t="s">
        <v>106</v>
      </c>
      <c r="B86" s="6" t="s">
        <v>1121</v>
      </c>
      <c r="C86" s="7">
        <v>43130</v>
      </c>
      <c r="D86" s="8" t="s">
        <v>26</v>
      </c>
      <c r="E86" s="8" t="s">
        <v>183</v>
      </c>
      <c r="F86" s="9" t="s">
        <v>35</v>
      </c>
      <c r="G86" s="8" t="s">
        <v>332</v>
      </c>
      <c r="H86" s="8" t="s">
        <v>20</v>
      </c>
      <c r="I86" s="8" t="s">
        <v>16</v>
      </c>
      <c r="J86" s="41">
        <v>207.5</v>
      </c>
      <c r="K86" s="30"/>
      <c r="L86" s="30"/>
      <c r="M86" s="30"/>
      <c r="N86" s="30"/>
      <c r="O86" s="59" t="s">
        <v>17</v>
      </c>
      <c r="P86" s="8" t="s">
        <v>1351</v>
      </c>
    </row>
    <row r="87" spans="1:16" s="31" customFormat="1" x14ac:dyDescent="0.25">
      <c r="A87" s="6" t="s">
        <v>107</v>
      </c>
      <c r="B87" s="6" t="s">
        <v>1065</v>
      </c>
      <c r="C87" s="7">
        <v>43130</v>
      </c>
      <c r="D87" s="8" t="s">
        <v>18</v>
      </c>
      <c r="E87" s="8" t="s">
        <v>184</v>
      </c>
      <c r="F87" s="9" t="s">
        <v>244</v>
      </c>
      <c r="G87" s="10" t="s">
        <v>333</v>
      </c>
      <c r="H87" s="8" t="s">
        <v>19</v>
      </c>
      <c r="I87" s="8" t="s">
        <v>1350</v>
      </c>
      <c r="J87" s="41">
        <v>240</v>
      </c>
      <c r="K87" s="30"/>
      <c r="L87" s="30"/>
      <c r="M87" s="30"/>
      <c r="N87" s="30"/>
      <c r="O87" s="59" t="s">
        <v>17</v>
      </c>
      <c r="P87" s="8" t="s">
        <v>1351</v>
      </c>
    </row>
    <row r="88" spans="1:16" s="31" customFormat="1" x14ac:dyDescent="0.25">
      <c r="A88" s="6" t="s">
        <v>107</v>
      </c>
      <c r="B88" s="6" t="s">
        <v>1065</v>
      </c>
      <c r="C88" s="7">
        <v>43130</v>
      </c>
      <c r="D88" s="8" t="s">
        <v>18</v>
      </c>
      <c r="E88" s="8" t="s">
        <v>184</v>
      </c>
      <c r="F88" s="9" t="s">
        <v>244</v>
      </c>
      <c r="G88" s="8" t="s">
        <v>334</v>
      </c>
      <c r="H88" s="8" t="s">
        <v>20</v>
      </c>
      <c r="I88" s="8" t="s">
        <v>1350</v>
      </c>
      <c r="J88" s="41">
        <v>351.4</v>
      </c>
      <c r="K88" s="30"/>
      <c r="L88" s="30"/>
      <c r="M88" s="30"/>
      <c r="N88" s="30"/>
      <c r="O88" s="59" t="s">
        <v>17</v>
      </c>
      <c r="P88" s="8" t="s">
        <v>1351</v>
      </c>
    </row>
    <row r="89" spans="1:16" s="31" customFormat="1" x14ac:dyDescent="0.25">
      <c r="A89" s="6" t="s">
        <v>108</v>
      </c>
      <c r="B89" s="6" t="s">
        <v>1122</v>
      </c>
      <c r="C89" s="7">
        <v>43130</v>
      </c>
      <c r="D89" s="8" t="s">
        <v>190</v>
      </c>
      <c r="E89" s="8" t="s">
        <v>185</v>
      </c>
      <c r="F89" s="9" t="s">
        <v>245</v>
      </c>
      <c r="G89" s="10" t="s">
        <v>335</v>
      </c>
      <c r="H89" s="8" t="s">
        <v>19</v>
      </c>
      <c r="I89" s="8" t="s">
        <v>22</v>
      </c>
      <c r="J89" s="41">
        <f>186.3+175</f>
        <v>361.3</v>
      </c>
      <c r="K89" s="30"/>
      <c r="L89" s="30"/>
      <c r="M89" s="30"/>
      <c r="N89" s="30"/>
      <c r="O89" s="59" t="s">
        <v>17</v>
      </c>
      <c r="P89" s="8" t="s">
        <v>1351</v>
      </c>
    </row>
    <row r="90" spans="1:16" s="31" customFormat="1" x14ac:dyDescent="0.25">
      <c r="A90" s="6" t="s">
        <v>109</v>
      </c>
      <c r="B90" s="6" t="s">
        <v>1123</v>
      </c>
      <c r="C90" s="7">
        <v>43131</v>
      </c>
      <c r="D90" s="8" t="s">
        <v>18</v>
      </c>
      <c r="E90" s="8" t="s">
        <v>186</v>
      </c>
      <c r="F90" s="9" t="s">
        <v>246</v>
      </c>
      <c r="G90" s="8" t="s">
        <v>336</v>
      </c>
      <c r="H90" s="8" t="s">
        <v>20</v>
      </c>
      <c r="I90" s="8" t="s">
        <v>1350</v>
      </c>
      <c r="J90" s="41">
        <v>211.7</v>
      </c>
      <c r="K90" s="30"/>
      <c r="L90" s="30"/>
      <c r="M90" s="30"/>
      <c r="N90" s="30"/>
      <c r="O90" s="59" t="s">
        <v>17</v>
      </c>
      <c r="P90" s="8" t="s">
        <v>1351</v>
      </c>
    </row>
    <row r="91" spans="1:16" s="31" customFormat="1" x14ac:dyDescent="0.25">
      <c r="A91" s="6" t="s">
        <v>110</v>
      </c>
      <c r="B91" s="6" t="s">
        <v>1124</v>
      </c>
      <c r="C91" s="7">
        <v>43131</v>
      </c>
      <c r="D91" s="8" t="s">
        <v>18</v>
      </c>
      <c r="E91" s="20" t="s">
        <v>187</v>
      </c>
      <c r="F91" s="21" t="s">
        <v>247</v>
      </c>
      <c r="G91" s="20" t="s">
        <v>337</v>
      </c>
      <c r="H91" s="8" t="s">
        <v>20</v>
      </c>
      <c r="I91" s="8" t="s">
        <v>1350</v>
      </c>
      <c r="J91" s="41">
        <f>2471.5+9851.7</f>
        <v>12323.2</v>
      </c>
      <c r="K91" s="30"/>
      <c r="L91" s="30"/>
      <c r="M91" s="30"/>
      <c r="N91" s="30"/>
      <c r="O91" s="59" t="s">
        <v>17</v>
      </c>
      <c r="P91" s="8" t="s">
        <v>1351</v>
      </c>
    </row>
    <row r="92" spans="1:16" s="31" customFormat="1" x14ac:dyDescent="0.25">
      <c r="A92" s="6" t="s">
        <v>111</v>
      </c>
      <c r="B92" s="6" t="s">
        <v>1066</v>
      </c>
      <c r="C92" s="7">
        <v>43131</v>
      </c>
      <c r="D92" s="8" t="s">
        <v>18</v>
      </c>
      <c r="E92" s="8" t="s">
        <v>188</v>
      </c>
      <c r="F92" s="9" t="s">
        <v>248</v>
      </c>
      <c r="G92" s="8" t="s">
        <v>338</v>
      </c>
      <c r="H92" s="8" t="s">
        <v>20</v>
      </c>
      <c r="I92" s="8" t="s">
        <v>32</v>
      </c>
      <c r="J92" s="41">
        <v>2691.4</v>
      </c>
      <c r="K92" s="30"/>
      <c r="L92" s="30"/>
      <c r="M92" s="30"/>
      <c r="N92" s="30"/>
      <c r="O92" s="59" t="s">
        <v>17</v>
      </c>
      <c r="P92" s="8" t="s">
        <v>1351</v>
      </c>
    </row>
    <row r="93" spans="1:16" s="31" customFormat="1" x14ac:dyDescent="0.25">
      <c r="A93" s="6" t="s">
        <v>111</v>
      </c>
      <c r="B93" s="6" t="s">
        <v>1125</v>
      </c>
      <c r="C93" s="7">
        <v>43131</v>
      </c>
      <c r="D93" s="8" t="s">
        <v>18</v>
      </c>
      <c r="E93" s="8" t="s">
        <v>188</v>
      </c>
      <c r="F93" s="9" t="s">
        <v>248</v>
      </c>
      <c r="G93" s="8" t="s">
        <v>339</v>
      </c>
      <c r="H93" s="8" t="s">
        <v>19</v>
      </c>
      <c r="I93" s="8" t="s">
        <v>32</v>
      </c>
      <c r="J93" s="41">
        <v>181.9</v>
      </c>
      <c r="K93" s="30"/>
      <c r="L93" s="30"/>
      <c r="M93" s="30"/>
      <c r="N93" s="30"/>
      <c r="O93" s="59" t="s">
        <v>17</v>
      </c>
      <c r="P93" s="8" t="s">
        <v>1351</v>
      </c>
    </row>
    <row r="94" spans="1:16" s="31" customFormat="1" x14ac:dyDescent="0.25">
      <c r="A94" s="6" t="s">
        <v>112</v>
      </c>
      <c r="B94" s="6" t="s">
        <v>1067</v>
      </c>
      <c r="C94" s="7">
        <v>43131</v>
      </c>
      <c r="D94" s="8" t="s">
        <v>26</v>
      </c>
      <c r="E94" s="8" t="s">
        <v>189</v>
      </c>
      <c r="F94" s="9" t="s">
        <v>249</v>
      </c>
      <c r="G94" s="10" t="s">
        <v>340</v>
      </c>
      <c r="H94" s="8" t="s">
        <v>19</v>
      </c>
      <c r="I94" s="8" t="s">
        <v>16</v>
      </c>
      <c r="J94" s="41">
        <f>4969.4+8111.7</f>
        <v>13081.099999999999</v>
      </c>
      <c r="K94" s="30"/>
      <c r="L94" s="30"/>
      <c r="M94" s="30"/>
      <c r="N94" s="30"/>
      <c r="O94" s="59" t="s">
        <v>17</v>
      </c>
      <c r="P94" s="8" t="s">
        <v>1351</v>
      </c>
    </row>
    <row r="95" spans="1:16" s="31" customFormat="1" x14ac:dyDescent="0.25">
      <c r="A95" s="6" t="s">
        <v>112</v>
      </c>
      <c r="B95" s="6" t="s">
        <v>1126</v>
      </c>
      <c r="C95" s="7">
        <v>43131</v>
      </c>
      <c r="D95" s="8" t="s">
        <v>26</v>
      </c>
      <c r="E95" s="8" t="s">
        <v>189</v>
      </c>
      <c r="F95" s="9" t="s">
        <v>249</v>
      </c>
      <c r="G95" s="10" t="s">
        <v>341</v>
      </c>
      <c r="H95" s="8" t="s">
        <v>19</v>
      </c>
      <c r="I95" s="8" t="s">
        <v>16</v>
      </c>
      <c r="J95" s="41">
        <v>205.1</v>
      </c>
      <c r="K95" s="30"/>
      <c r="L95" s="30"/>
      <c r="M95" s="30"/>
      <c r="N95" s="30"/>
      <c r="O95" s="59" t="s">
        <v>17</v>
      </c>
      <c r="P95" s="8" t="s">
        <v>1351</v>
      </c>
    </row>
    <row r="96" spans="1:16" s="27" customFormat="1" x14ac:dyDescent="0.25">
      <c r="A96" s="28" t="s">
        <v>37</v>
      </c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 s="34" customFormat="1" x14ac:dyDescent="0.25">
      <c r="A97" s="6" t="s">
        <v>398</v>
      </c>
      <c r="B97" s="6" t="s">
        <v>1059</v>
      </c>
      <c r="C97" s="7">
        <v>43132</v>
      </c>
      <c r="D97" s="8" t="s">
        <v>26</v>
      </c>
      <c r="E97" s="8" t="s">
        <v>447</v>
      </c>
      <c r="F97" s="9" t="s">
        <v>496</v>
      </c>
      <c r="G97" s="8" t="s">
        <v>545</v>
      </c>
      <c r="H97" s="8" t="s">
        <v>19</v>
      </c>
      <c r="I97" s="8" t="s">
        <v>29</v>
      </c>
      <c r="J97" s="41">
        <v>152.47999999999999</v>
      </c>
      <c r="K97" s="11"/>
      <c r="L97" s="11"/>
      <c r="M97" s="11"/>
      <c r="N97" s="11"/>
      <c r="O97" s="59" t="s">
        <v>17</v>
      </c>
      <c r="P97" s="60" t="s">
        <v>1351</v>
      </c>
    </row>
    <row r="98" spans="1:16" s="34" customFormat="1" x14ac:dyDescent="0.25">
      <c r="A98" s="6" t="s">
        <v>399</v>
      </c>
      <c r="B98" s="6" t="s">
        <v>1060</v>
      </c>
      <c r="C98" s="7">
        <v>43132</v>
      </c>
      <c r="D98" s="8" t="s">
        <v>18</v>
      </c>
      <c r="E98" s="8" t="s">
        <v>448</v>
      </c>
      <c r="F98" s="9" t="s">
        <v>497</v>
      </c>
      <c r="G98" s="10" t="s">
        <v>546</v>
      </c>
      <c r="H98" s="8" t="s">
        <v>19</v>
      </c>
      <c r="I98" s="8" t="s">
        <v>16</v>
      </c>
      <c r="J98" s="41">
        <v>361.8</v>
      </c>
      <c r="K98" s="11"/>
      <c r="L98" s="11"/>
      <c r="M98" s="11"/>
      <c r="N98" s="11"/>
      <c r="O98" s="59" t="s">
        <v>17</v>
      </c>
      <c r="P98" s="60" t="s">
        <v>1351</v>
      </c>
    </row>
    <row r="99" spans="1:16" s="34" customFormat="1" x14ac:dyDescent="0.25">
      <c r="A99" s="6" t="s">
        <v>400</v>
      </c>
      <c r="B99" s="6" t="s">
        <v>1061</v>
      </c>
      <c r="C99" s="7">
        <v>43132</v>
      </c>
      <c r="D99" s="8" t="s">
        <v>18</v>
      </c>
      <c r="E99" s="8" t="s">
        <v>449</v>
      </c>
      <c r="F99" s="9" t="s">
        <v>498</v>
      </c>
      <c r="G99" s="10" t="s">
        <v>547</v>
      </c>
      <c r="H99" s="8" t="s">
        <v>19</v>
      </c>
      <c r="I99" s="8" t="s">
        <v>16</v>
      </c>
      <c r="J99" s="41">
        <v>211.7</v>
      </c>
      <c r="K99" s="11"/>
      <c r="L99" s="11"/>
      <c r="M99" s="11"/>
      <c r="N99" s="11"/>
      <c r="O99" s="59" t="s">
        <v>17</v>
      </c>
      <c r="P99" s="60" t="s">
        <v>1351</v>
      </c>
    </row>
    <row r="100" spans="1:16" s="34" customFormat="1" x14ac:dyDescent="0.25">
      <c r="A100" s="6" t="s">
        <v>400</v>
      </c>
      <c r="B100" s="6" t="s">
        <v>1127</v>
      </c>
      <c r="C100" s="7">
        <v>43132</v>
      </c>
      <c r="D100" s="8" t="s">
        <v>18</v>
      </c>
      <c r="E100" s="8" t="s">
        <v>449</v>
      </c>
      <c r="F100" s="9" t="s">
        <v>498</v>
      </c>
      <c r="G100" s="10" t="s">
        <v>548</v>
      </c>
      <c r="H100" s="8" t="s">
        <v>19</v>
      </c>
      <c r="I100" s="8" t="s">
        <v>16</v>
      </c>
      <c r="J100" s="41">
        <v>212.7</v>
      </c>
      <c r="K100" s="11"/>
      <c r="L100" s="11"/>
      <c r="M100" s="11"/>
      <c r="N100" s="11"/>
      <c r="O100" s="59" t="s">
        <v>17</v>
      </c>
      <c r="P100" s="60" t="s">
        <v>1351</v>
      </c>
    </row>
    <row r="101" spans="1:16" s="34" customFormat="1" x14ac:dyDescent="0.25">
      <c r="A101" s="6" t="s">
        <v>400</v>
      </c>
      <c r="B101" s="6" t="s">
        <v>1128</v>
      </c>
      <c r="C101" s="7">
        <v>43132</v>
      </c>
      <c r="D101" s="8" t="s">
        <v>18</v>
      </c>
      <c r="E101" s="8" t="s">
        <v>449</v>
      </c>
      <c r="F101" s="9" t="s">
        <v>498</v>
      </c>
      <c r="G101" s="10" t="s">
        <v>549</v>
      </c>
      <c r="H101" s="8" t="s">
        <v>19</v>
      </c>
      <c r="I101" s="8" t="s">
        <v>16</v>
      </c>
      <c r="J101" s="41">
        <v>202.9</v>
      </c>
      <c r="K101" s="11"/>
      <c r="L101" s="11"/>
      <c r="M101" s="11"/>
      <c r="N101" s="11"/>
      <c r="O101" s="59" t="s">
        <v>17</v>
      </c>
      <c r="P101" s="60" t="s">
        <v>1351</v>
      </c>
    </row>
    <row r="102" spans="1:16" s="34" customFormat="1" x14ac:dyDescent="0.25">
      <c r="A102" s="6" t="s">
        <v>400</v>
      </c>
      <c r="B102" s="6" t="s">
        <v>1129</v>
      </c>
      <c r="C102" s="7">
        <v>43132</v>
      </c>
      <c r="D102" s="8" t="s">
        <v>18</v>
      </c>
      <c r="E102" s="8" t="s">
        <v>449</v>
      </c>
      <c r="F102" s="9" t="s">
        <v>498</v>
      </c>
      <c r="G102" s="10" t="s">
        <v>550</v>
      </c>
      <c r="H102" s="8" t="s">
        <v>20</v>
      </c>
      <c r="I102" s="8" t="s">
        <v>16</v>
      </c>
      <c r="J102" s="41">
        <f>2187.6+8601.7</f>
        <v>10789.300000000001</v>
      </c>
      <c r="K102" s="11"/>
      <c r="L102" s="11"/>
      <c r="M102" s="11"/>
      <c r="N102" s="11"/>
      <c r="O102" s="59" t="s">
        <v>17</v>
      </c>
      <c r="P102" s="60" t="s">
        <v>1351</v>
      </c>
    </row>
    <row r="103" spans="1:16" s="34" customFormat="1" x14ac:dyDescent="0.25">
      <c r="A103" s="6" t="s">
        <v>401</v>
      </c>
      <c r="B103" s="6" t="s">
        <v>1062</v>
      </c>
      <c r="C103" s="7">
        <v>43133</v>
      </c>
      <c r="D103" s="8" t="s">
        <v>14</v>
      </c>
      <c r="E103" s="8" t="s">
        <v>450</v>
      </c>
      <c r="F103" s="9" t="s">
        <v>499</v>
      </c>
      <c r="G103" s="10" t="s">
        <v>551</v>
      </c>
      <c r="H103" s="8" t="s">
        <v>15</v>
      </c>
      <c r="I103" s="8" t="s">
        <v>44</v>
      </c>
      <c r="J103" s="41">
        <v>456.1</v>
      </c>
      <c r="K103" s="11"/>
      <c r="L103" s="11"/>
      <c r="M103" s="11"/>
      <c r="N103" s="11"/>
      <c r="O103" s="59" t="s">
        <v>17</v>
      </c>
      <c r="P103" s="60" t="s">
        <v>1351</v>
      </c>
    </row>
    <row r="104" spans="1:16" s="34" customFormat="1" x14ac:dyDescent="0.25">
      <c r="A104" s="6" t="s">
        <v>402</v>
      </c>
      <c r="B104" s="6" t="s">
        <v>1063</v>
      </c>
      <c r="C104" s="7">
        <v>43133</v>
      </c>
      <c r="D104" s="8" t="s">
        <v>18</v>
      </c>
      <c r="E104" s="8" t="s">
        <v>451</v>
      </c>
      <c r="F104" s="9" t="s">
        <v>500</v>
      </c>
      <c r="G104" s="8" t="s">
        <v>552</v>
      </c>
      <c r="H104" s="8" t="s">
        <v>20</v>
      </c>
      <c r="I104" s="8" t="s">
        <v>32</v>
      </c>
      <c r="J104" s="41">
        <v>261.5</v>
      </c>
      <c r="K104" s="11"/>
      <c r="L104" s="11"/>
      <c r="M104" s="11"/>
      <c r="N104" s="11"/>
      <c r="O104" s="59" t="s">
        <v>17</v>
      </c>
      <c r="P104" s="60" t="s">
        <v>1351</v>
      </c>
    </row>
    <row r="105" spans="1:16" s="34" customFormat="1" x14ac:dyDescent="0.25">
      <c r="A105" s="6" t="s">
        <v>403</v>
      </c>
      <c r="B105" s="6" t="s">
        <v>1064</v>
      </c>
      <c r="C105" s="7">
        <v>43133</v>
      </c>
      <c r="D105" s="8" t="s">
        <v>14</v>
      </c>
      <c r="E105" s="8" t="s">
        <v>452</v>
      </c>
      <c r="F105" s="9" t="s">
        <v>501</v>
      </c>
      <c r="G105" s="10" t="s">
        <v>553</v>
      </c>
      <c r="H105" s="8" t="s">
        <v>15</v>
      </c>
      <c r="I105" s="8" t="s">
        <v>1350</v>
      </c>
      <c r="J105" s="41">
        <v>381.6</v>
      </c>
      <c r="K105" s="11"/>
      <c r="L105" s="11"/>
      <c r="M105" s="11"/>
      <c r="N105" s="11"/>
      <c r="O105" s="59" t="s">
        <v>17</v>
      </c>
      <c r="P105" s="60" t="s">
        <v>1351</v>
      </c>
    </row>
    <row r="106" spans="1:16" s="34" customFormat="1" x14ac:dyDescent="0.25">
      <c r="A106" s="6" t="s">
        <v>404</v>
      </c>
      <c r="B106" s="6" t="s">
        <v>1130</v>
      </c>
      <c r="C106" s="7">
        <v>43134</v>
      </c>
      <c r="D106" s="8" t="s">
        <v>18</v>
      </c>
      <c r="E106" s="8" t="s">
        <v>453</v>
      </c>
      <c r="F106" s="9" t="s">
        <v>502</v>
      </c>
      <c r="G106" s="8" t="s">
        <v>554</v>
      </c>
      <c r="H106" s="8" t="s">
        <v>19</v>
      </c>
      <c r="I106" s="8" t="s">
        <v>40</v>
      </c>
      <c r="J106" s="41">
        <v>325.2</v>
      </c>
      <c r="K106" s="11"/>
      <c r="L106" s="11"/>
      <c r="M106" s="11"/>
      <c r="N106" s="11"/>
      <c r="O106" s="59" t="s">
        <v>17</v>
      </c>
      <c r="P106" s="60" t="s">
        <v>1351</v>
      </c>
    </row>
    <row r="107" spans="1:16" s="34" customFormat="1" x14ac:dyDescent="0.25">
      <c r="A107" s="6" t="s">
        <v>404</v>
      </c>
      <c r="B107" s="6" t="s">
        <v>1131</v>
      </c>
      <c r="C107" s="7">
        <v>43134</v>
      </c>
      <c r="D107" s="8" t="s">
        <v>18</v>
      </c>
      <c r="E107" s="8" t="s">
        <v>453</v>
      </c>
      <c r="F107" s="9" t="s">
        <v>502</v>
      </c>
      <c r="G107" s="8" t="s">
        <v>555</v>
      </c>
      <c r="H107" s="8" t="s">
        <v>20</v>
      </c>
      <c r="I107" s="8" t="s">
        <v>40</v>
      </c>
      <c r="J107" s="41">
        <v>1081.5</v>
      </c>
      <c r="K107" s="11"/>
      <c r="L107" s="11"/>
      <c r="M107" s="11"/>
      <c r="N107" s="11"/>
      <c r="O107" s="59" t="s">
        <v>17</v>
      </c>
      <c r="P107" s="60" t="s">
        <v>1351</v>
      </c>
    </row>
    <row r="108" spans="1:16" s="34" customFormat="1" x14ac:dyDescent="0.25">
      <c r="A108" s="6" t="s">
        <v>404</v>
      </c>
      <c r="B108" s="6" t="s">
        <v>1132</v>
      </c>
      <c r="C108" s="7">
        <v>43134</v>
      </c>
      <c r="D108" s="8" t="s">
        <v>18</v>
      </c>
      <c r="E108" s="8" t="s">
        <v>453</v>
      </c>
      <c r="F108" s="9" t="s">
        <v>502</v>
      </c>
      <c r="G108" s="8" t="s">
        <v>556</v>
      </c>
      <c r="H108" s="8" t="s">
        <v>19</v>
      </c>
      <c r="I108" s="8" t="s">
        <v>40</v>
      </c>
      <c r="J108" s="41">
        <v>361.5</v>
      </c>
      <c r="K108" s="11"/>
      <c r="L108" s="11"/>
      <c r="M108" s="11"/>
      <c r="N108" s="11"/>
      <c r="O108" s="59" t="s">
        <v>17</v>
      </c>
      <c r="P108" s="60" t="s">
        <v>1351</v>
      </c>
    </row>
    <row r="109" spans="1:16" s="34" customFormat="1" x14ac:dyDescent="0.25">
      <c r="A109" s="6" t="s">
        <v>405</v>
      </c>
      <c r="B109" s="6" t="s">
        <v>1133</v>
      </c>
      <c r="C109" s="7">
        <v>43134</v>
      </c>
      <c r="D109" s="8" t="s">
        <v>14</v>
      </c>
      <c r="E109" s="8" t="s">
        <v>454</v>
      </c>
      <c r="F109" s="9" t="s">
        <v>503</v>
      </c>
      <c r="G109" s="10" t="s">
        <v>557</v>
      </c>
      <c r="H109" s="8" t="s">
        <v>15</v>
      </c>
      <c r="I109" s="8" t="s">
        <v>1350</v>
      </c>
      <c r="J109" s="41">
        <v>205.4</v>
      </c>
      <c r="K109" s="11"/>
      <c r="L109" s="11"/>
      <c r="M109" s="11"/>
      <c r="N109" s="11"/>
      <c r="O109" s="59" t="s">
        <v>17</v>
      </c>
      <c r="P109" s="60" t="s">
        <v>1351</v>
      </c>
    </row>
    <row r="110" spans="1:16" s="34" customFormat="1" x14ac:dyDescent="0.25">
      <c r="A110" s="6" t="s">
        <v>406</v>
      </c>
      <c r="B110" s="6" t="s">
        <v>1134</v>
      </c>
      <c r="C110" s="7">
        <v>43135</v>
      </c>
      <c r="D110" s="8" t="s">
        <v>24</v>
      </c>
      <c r="E110" s="8" t="s">
        <v>455</v>
      </c>
      <c r="F110" s="9" t="s">
        <v>504</v>
      </c>
      <c r="G110" s="8" t="s">
        <v>558</v>
      </c>
      <c r="H110" s="8" t="s">
        <v>20</v>
      </c>
      <c r="I110" s="8" t="s">
        <v>1350</v>
      </c>
      <c r="J110" s="41">
        <f>5841+5365+9544</f>
        <v>20750</v>
      </c>
      <c r="K110" s="11"/>
      <c r="L110" s="11"/>
      <c r="M110" s="11"/>
      <c r="N110" s="11"/>
      <c r="O110" s="59" t="s">
        <v>17</v>
      </c>
      <c r="P110" s="60" t="s">
        <v>1351</v>
      </c>
    </row>
    <row r="111" spans="1:16" s="34" customFormat="1" x14ac:dyDescent="0.25">
      <c r="A111" s="6" t="s">
        <v>407</v>
      </c>
      <c r="B111" s="6" t="s">
        <v>1135</v>
      </c>
      <c r="C111" s="7">
        <v>43136</v>
      </c>
      <c r="D111" s="8" t="s">
        <v>18</v>
      </c>
      <c r="E111" s="8" t="s">
        <v>456</v>
      </c>
      <c r="F111" s="9" t="s">
        <v>505</v>
      </c>
      <c r="G111" s="8" t="s">
        <v>559</v>
      </c>
      <c r="H111" s="8" t="s">
        <v>20</v>
      </c>
      <c r="I111" s="8" t="s">
        <v>1350</v>
      </c>
      <c r="J111" s="41">
        <v>221.7</v>
      </c>
      <c r="K111" s="11"/>
      <c r="L111" s="11"/>
      <c r="M111" s="11"/>
      <c r="N111" s="11"/>
      <c r="O111" s="59" t="s">
        <v>17</v>
      </c>
      <c r="P111" s="60" t="s">
        <v>1351</v>
      </c>
    </row>
    <row r="112" spans="1:16" s="34" customFormat="1" x14ac:dyDescent="0.25">
      <c r="A112" s="6" t="s">
        <v>408</v>
      </c>
      <c r="B112" s="6" t="s">
        <v>1136</v>
      </c>
      <c r="C112" s="7">
        <v>43136</v>
      </c>
      <c r="D112" s="8" t="s">
        <v>14</v>
      </c>
      <c r="E112" s="8" t="s">
        <v>457</v>
      </c>
      <c r="F112" s="9" t="s">
        <v>506</v>
      </c>
      <c r="G112" s="10" t="s">
        <v>560</v>
      </c>
      <c r="H112" s="8" t="s">
        <v>19</v>
      </c>
      <c r="I112" s="8" t="s">
        <v>16</v>
      </c>
      <c r="J112" s="41">
        <v>317.2</v>
      </c>
      <c r="K112" s="11"/>
      <c r="L112" s="11"/>
      <c r="M112" s="11"/>
      <c r="N112" s="11"/>
      <c r="O112" s="59" t="s">
        <v>17</v>
      </c>
      <c r="P112" s="60" t="s">
        <v>1351</v>
      </c>
    </row>
    <row r="113" spans="1:16" s="34" customFormat="1" x14ac:dyDescent="0.25">
      <c r="A113" s="6" t="s">
        <v>409</v>
      </c>
      <c r="B113" s="6" t="s">
        <v>1137</v>
      </c>
      <c r="C113" s="7">
        <v>43137</v>
      </c>
      <c r="D113" s="8" t="s">
        <v>14</v>
      </c>
      <c r="E113" s="8" t="s">
        <v>458</v>
      </c>
      <c r="F113" s="9" t="s">
        <v>507</v>
      </c>
      <c r="G113" s="10" t="s">
        <v>561</v>
      </c>
      <c r="H113" s="8" t="s">
        <v>15</v>
      </c>
      <c r="I113" s="8" t="s">
        <v>32</v>
      </c>
      <c r="J113" s="41">
        <v>402.4</v>
      </c>
      <c r="K113" s="11"/>
      <c r="L113" s="11"/>
      <c r="M113" s="11"/>
      <c r="N113" s="11"/>
      <c r="O113" s="59" t="s">
        <v>17</v>
      </c>
      <c r="P113" s="60" t="s">
        <v>1351</v>
      </c>
    </row>
    <row r="114" spans="1:16" s="34" customFormat="1" x14ac:dyDescent="0.25">
      <c r="A114" s="6" t="s">
        <v>410</v>
      </c>
      <c r="B114" s="6" t="s">
        <v>1138</v>
      </c>
      <c r="C114" s="7">
        <v>43138</v>
      </c>
      <c r="D114" s="8" t="s">
        <v>18</v>
      </c>
      <c r="E114" s="8" t="s">
        <v>459</v>
      </c>
      <c r="F114" s="9" t="s">
        <v>508</v>
      </c>
      <c r="G114" s="10" t="s">
        <v>562</v>
      </c>
      <c r="H114" s="8" t="s">
        <v>19</v>
      </c>
      <c r="I114" s="8" t="s">
        <v>22</v>
      </c>
      <c r="J114" s="41">
        <v>301.89999999999998</v>
      </c>
      <c r="K114" s="11"/>
      <c r="L114" s="11"/>
      <c r="M114" s="11"/>
      <c r="N114" s="11"/>
      <c r="O114" s="59" t="s">
        <v>17</v>
      </c>
      <c r="P114" s="60" t="s">
        <v>1351</v>
      </c>
    </row>
    <row r="115" spans="1:16" s="34" customFormat="1" x14ac:dyDescent="0.25">
      <c r="A115" s="6" t="s">
        <v>410</v>
      </c>
      <c r="B115" s="6" t="s">
        <v>1139</v>
      </c>
      <c r="C115" s="7">
        <v>43138</v>
      </c>
      <c r="D115" s="8" t="s">
        <v>18</v>
      </c>
      <c r="E115" s="8" t="s">
        <v>459</v>
      </c>
      <c r="F115" s="9" t="s">
        <v>508</v>
      </c>
      <c r="G115" s="10" t="s">
        <v>563</v>
      </c>
      <c r="H115" s="8" t="s">
        <v>19</v>
      </c>
      <c r="I115" s="8" t="s">
        <v>22</v>
      </c>
      <c r="J115" s="41">
        <v>157</v>
      </c>
      <c r="K115" s="11"/>
      <c r="L115" s="11"/>
      <c r="M115" s="11"/>
      <c r="N115" s="11"/>
      <c r="O115" s="59" t="s">
        <v>17</v>
      </c>
      <c r="P115" s="60" t="s">
        <v>1351</v>
      </c>
    </row>
    <row r="116" spans="1:16" s="34" customFormat="1" x14ac:dyDescent="0.25">
      <c r="A116" s="6" t="s">
        <v>410</v>
      </c>
      <c r="B116" s="6" t="s">
        <v>1140</v>
      </c>
      <c r="C116" s="7">
        <v>43138</v>
      </c>
      <c r="D116" s="8" t="s">
        <v>18</v>
      </c>
      <c r="E116" s="8" t="s">
        <v>459</v>
      </c>
      <c r="F116" s="9" t="s">
        <v>508</v>
      </c>
      <c r="G116" s="8" t="s">
        <v>564</v>
      </c>
      <c r="H116" s="8" t="s">
        <v>20</v>
      </c>
      <c r="I116" s="8" t="s">
        <v>22</v>
      </c>
      <c r="J116" s="41">
        <v>292.7</v>
      </c>
      <c r="K116" s="11"/>
      <c r="L116" s="11"/>
      <c r="M116" s="11"/>
      <c r="N116" s="11"/>
      <c r="O116" s="59" t="s">
        <v>17</v>
      </c>
      <c r="P116" s="60" t="s">
        <v>1351</v>
      </c>
    </row>
    <row r="117" spans="1:16" s="34" customFormat="1" x14ac:dyDescent="0.25">
      <c r="A117" s="6" t="s">
        <v>411</v>
      </c>
      <c r="B117" s="6" t="s">
        <v>1141</v>
      </c>
      <c r="C117" s="7">
        <v>43138</v>
      </c>
      <c r="D117" s="8" t="s">
        <v>26</v>
      </c>
      <c r="E117" s="8" t="s">
        <v>460</v>
      </c>
      <c r="F117" s="9" t="s">
        <v>509</v>
      </c>
      <c r="G117" s="8" t="s">
        <v>565</v>
      </c>
      <c r="H117" s="8" t="s">
        <v>19</v>
      </c>
      <c r="I117" s="8" t="s">
        <v>16</v>
      </c>
      <c r="J117" s="41">
        <v>177.7</v>
      </c>
      <c r="K117" s="11"/>
      <c r="L117" s="11"/>
      <c r="M117" s="11"/>
      <c r="N117" s="11"/>
      <c r="O117" s="59" t="s">
        <v>17</v>
      </c>
      <c r="P117" s="60" t="s">
        <v>1351</v>
      </c>
    </row>
    <row r="118" spans="1:16" s="34" customFormat="1" x14ac:dyDescent="0.25">
      <c r="A118" s="6" t="s">
        <v>411</v>
      </c>
      <c r="B118" s="6" t="s">
        <v>1142</v>
      </c>
      <c r="C118" s="7">
        <v>43138</v>
      </c>
      <c r="D118" s="8" t="s">
        <v>26</v>
      </c>
      <c r="E118" s="8" t="s">
        <v>460</v>
      </c>
      <c r="F118" s="9" t="s">
        <v>509</v>
      </c>
      <c r="G118" s="8" t="s">
        <v>566</v>
      </c>
      <c r="H118" s="8" t="s">
        <v>19</v>
      </c>
      <c r="I118" s="8" t="s">
        <v>16</v>
      </c>
      <c r="J118" s="41">
        <v>220</v>
      </c>
      <c r="K118" s="11"/>
      <c r="L118" s="11"/>
      <c r="M118" s="11"/>
      <c r="N118" s="11"/>
      <c r="O118" s="59" t="s">
        <v>17</v>
      </c>
      <c r="P118" s="60" t="s">
        <v>1351</v>
      </c>
    </row>
    <row r="119" spans="1:16" s="34" customFormat="1" x14ac:dyDescent="0.25">
      <c r="A119" s="6" t="s">
        <v>411</v>
      </c>
      <c r="B119" s="6" t="s">
        <v>1143</v>
      </c>
      <c r="C119" s="7">
        <v>43138</v>
      </c>
      <c r="D119" s="8" t="s">
        <v>26</v>
      </c>
      <c r="E119" s="8" t="s">
        <v>460</v>
      </c>
      <c r="F119" s="9" t="s">
        <v>509</v>
      </c>
      <c r="G119" s="8" t="s">
        <v>567</v>
      </c>
      <c r="H119" s="8" t="s">
        <v>19</v>
      </c>
      <c r="I119" s="8" t="s">
        <v>16</v>
      </c>
      <c r="J119" s="41">
        <v>157</v>
      </c>
      <c r="K119" s="11"/>
      <c r="L119" s="11"/>
      <c r="M119" s="11"/>
      <c r="N119" s="11"/>
      <c r="O119" s="59" t="s">
        <v>17</v>
      </c>
      <c r="P119" s="60" t="s">
        <v>1351</v>
      </c>
    </row>
    <row r="120" spans="1:16" s="34" customFormat="1" x14ac:dyDescent="0.25">
      <c r="A120" s="6" t="s">
        <v>412</v>
      </c>
      <c r="B120" s="6" t="s">
        <v>1144</v>
      </c>
      <c r="C120" s="7">
        <v>43139</v>
      </c>
      <c r="D120" s="8" t="s">
        <v>18</v>
      </c>
      <c r="E120" s="8" t="s">
        <v>461</v>
      </c>
      <c r="F120" s="9" t="s">
        <v>510</v>
      </c>
      <c r="G120" s="8" t="s">
        <v>568</v>
      </c>
      <c r="H120" s="8" t="s">
        <v>20</v>
      </c>
      <c r="I120" s="8" t="s">
        <v>1350</v>
      </c>
      <c r="J120" s="41">
        <v>861.5</v>
      </c>
      <c r="K120" s="11"/>
      <c r="L120" s="11"/>
      <c r="M120" s="11"/>
      <c r="N120" s="11"/>
      <c r="O120" s="59" t="s">
        <v>17</v>
      </c>
      <c r="P120" s="60" t="s">
        <v>1351</v>
      </c>
    </row>
    <row r="121" spans="1:16" s="34" customFormat="1" x14ac:dyDescent="0.25">
      <c r="A121" s="6" t="s">
        <v>413</v>
      </c>
      <c r="B121" s="6" t="s">
        <v>1145</v>
      </c>
      <c r="C121" s="7">
        <v>43139</v>
      </c>
      <c r="D121" s="8" t="s">
        <v>26</v>
      </c>
      <c r="E121" s="8" t="s">
        <v>462</v>
      </c>
      <c r="F121" s="9" t="s">
        <v>511</v>
      </c>
      <c r="G121" s="8" t="s">
        <v>569</v>
      </c>
      <c r="H121" s="8" t="s">
        <v>20</v>
      </c>
      <c r="I121" s="8" t="s">
        <v>21</v>
      </c>
      <c r="J121" s="41">
        <f>2246.5+9685</f>
        <v>11931.5</v>
      </c>
      <c r="K121" s="11"/>
      <c r="L121" s="11"/>
      <c r="M121" s="11"/>
      <c r="N121" s="11"/>
      <c r="O121" s="59" t="s">
        <v>17</v>
      </c>
      <c r="P121" s="60" t="s">
        <v>1351</v>
      </c>
    </row>
    <row r="122" spans="1:16" s="34" customFormat="1" x14ac:dyDescent="0.25">
      <c r="A122" s="6" t="s">
        <v>414</v>
      </c>
      <c r="B122" s="6" t="s">
        <v>1146</v>
      </c>
      <c r="C122" s="7">
        <v>43140</v>
      </c>
      <c r="D122" s="8" t="s">
        <v>27</v>
      </c>
      <c r="E122" s="8" t="s">
        <v>463</v>
      </c>
      <c r="F122" s="9" t="s">
        <v>512</v>
      </c>
      <c r="G122" s="8" t="s">
        <v>570</v>
      </c>
      <c r="H122" s="8" t="s">
        <v>19</v>
      </c>
      <c r="I122" s="8" t="s">
        <v>1350</v>
      </c>
      <c r="J122" s="41">
        <v>184</v>
      </c>
      <c r="K122" s="11"/>
      <c r="L122" s="11"/>
      <c r="M122" s="11"/>
      <c r="N122" s="11"/>
      <c r="O122" s="59" t="s">
        <v>17</v>
      </c>
      <c r="P122" s="60" t="s">
        <v>1351</v>
      </c>
    </row>
    <row r="123" spans="1:16" s="34" customFormat="1" x14ac:dyDescent="0.25">
      <c r="A123" s="8" t="s">
        <v>415</v>
      </c>
      <c r="B123" s="8" t="s">
        <v>1147</v>
      </c>
      <c r="C123" s="7">
        <v>43140</v>
      </c>
      <c r="D123" s="8" t="s">
        <v>26</v>
      </c>
      <c r="E123" s="8" t="s">
        <v>464</v>
      </c>
      <c r="F123" s="8" t="s">
        <v>513</v>
      </c>
      <c r="G123" s="8" t="s">
        <v>571</v>
      </c>
      <c r="H123" s="8" t="s">
        <v>20</v>
      </c>
      <c r="I123" s="8" t="s">
        <v>29</v>
      </c>
      <c r="J123" s="41">
        <v>38.9</v>
      </c>
      <c r="K123" s="11"/>
      <c r="L123" s="11"/>
      <c r="M123" s="11"/>
      <c r="N123" s="11"/>
      <c r="O123" s="59" t="s">
        <v>17</v>
      </c>
      <c r="P123" s="60" t="s">
        <v>1351</v>
      </c>
    </row>
    <row r="124" spans="1:16" s="34" customFormat="1" x14ac:dyDescent="0.25">
      <c r="A124" s="8" t="s">
        <v>416</v>
      </c>
      <c r="B124" s="8" t="s">
        <v>1148</v>
      </c>
      <c r="C124" s="7">
        <v>43140</v>
      </c>
      <c r="D124" s="8" t="s">
        <v>24</v>
      </c>
      <c r="E124" s="8" t="s">
        <v>465</v>
      </c>
      <c r="F124" s="8" t="s">
        <v>514</v>
      </c>
      <c r="G124" s="8" t="s">
        <v>572</v>
      </c>
      <c r="H124" s="8" t="s">
        <v>20</v>
      </c>
      <c r="I124" s="8" t="s">
        <v>22</v>
      </c>
      <c r="J124" s="41">
        <v>415</v>
      </c>
      <c r="K124" s="11"/>
      <c r="L124" s="11"/>
      <c r="M124" s="11"/>
      <c r="N124" s="11"/>
      <c r="O124" s="59" t="s">
        <v>17</v>
      </c>
      <c r="P124" s="60" t="s">
        <v>1351</v>
      </c>
    </row>
    <row r="125" spans="1:16" s="34" customFormat="1" x14ac:dyDescent="0.25">
      <c r="A125" s="8" t="s">
        <v>417</v>
      </c>
      <c r="B125" s="8" t="s">
        <v>1149</v>
      </c>
      <c r="C125" s="7">
        <v>43140</v>
      </c>
      <c r="D125" s="8" t="s">
        <v>14</v>
      </c>
      <c r="E125" s="8" t="s">
        <v>466</v>
      </c>
      <c r="F125" s="8" t="s">
        <v>515</v>
      </c>
      <c r="G125" s="8" t="s">
        <v>573</v>
      </c>
      <c r="H125" s="8" t="s">
        <v>15</v>
      </c>
      <c r="I125" s="8" t="s">
        <v>22</v>
      </c>
      <c r="J125" s="41">
        <v>267.3</v>
      </c>
      <c r="K125" s="11"/>
      <c r="L125" s="11"/>
      <c r="M125" s="11"/>
      <c r="N125" s="11"/>
      <c r="O125" s="59" t="s">
        <v>17</v>
      </c>
      <c r="P125" s="60" t="s">
        <v>1351</v>
      </c>
    </row>
    <row r="126" spans="1:16" s="34" customFormat="1" x14ac:dyDescent="0.25">
      <c r="A126" s="8" t="s">
        <v>418</v>
      </c>
      <c r="B126" s="8" t="s">
        <v>1150</v>
      </c>
      <c r="C126" s="7">
        <v>43141</v>
      </c>
      <c r="D126" s="8" t="s">
        <v>18</v>
      </c>
      <c r="E126" s="8" t="s">
        <v>467</v>
      </c>
      <c r="F126" s="9" t="s">
        <v>516</v>
      </c>
      <c r="G126" s="10" t="s">
        <v>574</v>
      </c>
      <c r="H126" s="8" t="s">
        <v>19</v>
      </c>
      <c r="I126" s="8" t="s">
        <v>32</v>
      </c>
      <c r="J126" s="41">
        <v>355.3</v>
      </c>
      <c r="K126" s="11"/>
      <c r="L126" s="11"/>
      <c r="M126" s="11"/>
      <c r="N126" s="11"/>
      <c r="O126" s="59" t="s">
        <v>17</v>
      </c>
      <c r="P126" s="60" t="s">
        <v>1351</v>
      </c>
    </row>
    <row r="127" spans="1:16" s="34" customFormat="1" x14ac:dyDescent="0.25">
      <c r="A127" s="8" t="s">
        <v>418</v>
      </c>
      <c r="B127" s="8" t="s">
        <v>1151</v>
      </c>
      <c r="C127" s="7">
        <v>43141</v>
      </c>
      <c r="D127" s="8" t="s">
        <v>18</v>
      </c>
      <c r="E127" s="8" t="s">
        <v>467</v>
      </c>
      <c r="F127" s="9" t="s">
        <v>516</v>
      </c>
      <c r="G127" s="10" t="s">
        <v>575</v>
      </c>
      <c r="H127" s="8" t="s">
        <v>19</v>
      </c>
      <c r="I127" s="8" t="s">
        <v>32</v>
      </c>
      <c r="J127" s="41">
        <v>1425.5</v>
      </c>
      <c r="K127" s="11"/>
      <c r="L127" s="11"/>
      <c r="M127" s="11"/>
      <c r="N127" s="11"/>
      <c r="O127" s="59" t="s">
        <v>17</v>
      </c>
      <c r="P127" s="60" t="s">
        <v>1351</v>
      </c>
    </row>
    <row r="128" spans="1:16" s="34" customFormat="1" x14ac:dyDescent="0.25">
      <c r="A128" s="8" t="s">
        <v>418</v>
      </c>
      <c r="B128" s="8" t="s">
        <v>1152</v>
      </c>
      <c r="C128" s="7">
        <v>43141</v>
      </c>
      <c r="D128" s="8" t="s">
        <v>18</v>
      </c>
      <c r="E128" s="8" t="s">
        <v>467</v>
      </c>
      <c r="F128" s="9" t="s">
        <v>516</v>
      </c>
      <c r="G128" s="10" t="s">
        <v>576</v>
      </c>
      <c r="H128" s="8" t="s">
        <v>19</v>
      </c>
      <c r="I128" s="8" t="s">
        <v>32</v>
      </c>
      <c r="J128" s="41">
        <f>1931.5+8451.5</f>
        <v>10383</v>
      </c>
      <c r="K128" s="11"/>
      <c r="L128" s="11"/>
      <c r="M128" s="11"/>
      <c r="N128" s="11"/>
      <c r="O128" s="59" t="s">
        <v>17</v>
      </c>
      <c r="P128" s="60" t="s">
        <v>1351</v>
      </c>
    </row>
    <row r="129" spans="1:16" s="34" customFormat="1" x14ac:dyDescent="0.25">
      <c r="A129" s="6" t="s">
        <v>419</v>
      </c>
      <c r="B129" s="6" t="s">
        <v>1153</v>
      </c>
      <c r="C129" s="7">
        <v>43142</v>
      </c>
      <c r="D129" s="8" t="s">
        <v>26</v>
      </c>
      <c r="E129" s="8" t="s">
        <v>468</v>
      </c>
      <c r="F129" s="9" t="s">
        <v>517</v>
      </c>
      <c r="G129" s="9" t="s">
        <v>577</v>
      </c>
      <c r="H129" s="8" t="s">
        <v>19</v>
      </c>
      <c r="I129" s="8" t="s">
        <v>1350</v>
      </c>
      <c r="J129" s="41">
        <v>185</v>
      </c>
      <c r="K129" s="11"/>
      <c r="L129" s="11"/>
      <c r="M129" s="11"/>
      <c r="N129" s="11"/>
      <c r="O129" s="59" t="s">
        <v>17</v>
      </c>
      <c r="P129" s="60" t="s">
        <v>1351</v>
      </c>
    </row>
    <row r="130" spans="1:16" s="34" customFormat="1" x14ac:dyDescent="0.25">
      <c r="A130" s="6" t="s">
        <v>420</v>
      </c>
      <c r="B130" s="6" t="s">
        <v>1154</v>
      </c>
      <c r="C130" s="7">
        <v>43143</v>
      </c>
      <c r="D130" s="8" t="s">
        <v>24</v>
      </c>
      <c r="E130" s="8" t="s">
        <v>469</v>
      </c>
      <c r="F130" s="9" t="s">
        <v>518</v>
      </c>
      <c r="G130" s="8" t="s">
        <v>578</v>
      </c>
      <c r="H130" s="8" t="s">
        <v>19</v>
      </c>
      <c r="I130" s="8" t="s">
        <v>46</v>
      </c>
      <c r="J130" s="41">
        <v>353</v>
      </c>
      <c r="K130" s="11"/>
      <c r="L130" s="11"/>
      <c r="M130" s="11"/>
      <c r="N130" s="11"/>
      <c r="O130" s="59" t="s">
        <v>17</v>
      </c>
      <c r="P130" s="60" t="s">
        <v>1351</v>
      </c>
    </row>
    <row r="131" spans="1:16" s="34" customFormat="1" x14ac:dyDescent="0.25">
      <c r="A131" s="6" t="s">
        <v>421</v>
      </c>
      <c r="B131" s="6" t="s">
        <v>1155</v>
      </c>
      <c r="C131" s="7">
        <v>43143</v>
      </c>
      <c r="D131" s="8" t="s">
        <v>18</v>
      </c>
      <c r="E131" s="8" t="s">
        <v>470</v>
      </c>
      <c r="F131" s="9" t="s">
        <v>519</v>
      </c>
      <c r="G131" s="10" t="s">
        <v>579</v>
      </c>
      <c r="H131" s="8" t="s">
        <v>19</v>
      </c>
      <c r="I131" s="8" t="s">
        <v>41</v>
      </c>
      <c r="J131" s="41">
        <v>367</v>
      </c>
      <c r="K131" s="11"/>
      <c r="L131" s="11"/>
      <c r="M131" s="11"/>
      <c r="N131" s="11"/>
      <c r="O131" s="59" t="s">
        <v>17</v>
      </c>
      <c r="P131" s="60" t="s">
        <v>1351</v>
      </c>
    </row>
    <row r="132" spans="1:16" s="34" customFormat="1" x14ac:dyDescent="0.25">
      <c r="A132" s="6" t="s">
        <v>422</v>
      </c>
      <c r="B132" s="6" t="s">
        <v>1156</v>
      </c>
      <c r="C132" s="7">
        <v>43143</v>
      </c>
      <c r="D132" s="8" t="s">
        <v>24</v>
      </c>
      <c r="E132" s="8" t="s">
        <v>471</v>
      </c>
      <c r="F132" s="9" t="s">
        <v>520</v>
      </c>
      <c r="G132" s="8" t="s">
        <v>580</v>
      </c>
      <c r="H132" s="8" t="s">
        <v>19</v>
      </c>
      <c r="I132" s="8" t="s">
        <v>16</v>
      </c>
      <c r="J132" s="41">
        <v>590</v>
      </c>
      <c r="K132" s="11"/>
      <c r="L132" s="11"/>
      <c r="M132" s="11"/>
      <c r="N132" s="11"/>
      <c r="O132" s="59" t="s">
        <v>17</v>
      </c>
      <c r="P132" s="60" t="s">
        <v>1351</v>
      </c>
    </row>
    <row r="133" spans="1:16" s="34" customFormat="1" x14ac:dyDescent="0.25">
      <c r="A133" s="6" t="s">
        <v>423</v>
      </c>
      <c r="B133" s="6" t="s">
        <v>1157</v>
      </c>
      <c r="C133" s="7">
        <v>43143</v>
      </c>
      <c r="D133" s="8" t="s">
        <v>18</v>
      </c>
      <c r="E133" s="8" t="s">
        <v>472</v>
      </c>
      <c r="F133" s="9" t="s">
        <v>521</v>
      </c>
      <c r="G133" s="8" t="s">
        <v>581</v>
      </c>
      <c r="H133" s="8" t="s">
        <v>20</v>
      </c>
      <c r="I133" s="8" t="s">
        <v>1350</v>
      </c>
      <c r="J133" s="41">
        <v>531.6</v>
      </c>
      <c r="K133" s="11"/>
      <c r="L133" s="11"/>
      <c r="M133" s="11"/>
      <c r="N133" s="11"/>
      <c r="O133" s="59" t="s">
        <v>17</v>
      </c>
      <c r="P133" s="60" t="s">
        <v>1351</v>
      </c>
    </row>
    <row r="134" spans="1:16" s="34" customFormat="1" x14ac:dyDescent="0.25">
      <c r="A134" s="6" t="s">
        <v>424</v>
      </c>
      <c r="B134" s="6" t="s">
        <v>1158</v>
      </c>
      <c r="C134" s="7">
        <v>43145</v>
      </c>
      <c r="D134" s="8" t="s">
        <v>14</v>
      </c>
      <c r="E134" s="8" t="s">
        <v>473</v>
      </c>
      <c r="F134" s="9" t="s">
        <v>522</v>
      </c>
      <c r="G134" s="8" t="s">
        <v>582</v>
      </c>
      <c r="H134" s="8" t="s">
        <v>15</v>
      </c>
      <c r="I134" s="8" t="s">
        <v>41</v>
      </c>
      <c r="J134" s="41">
        <v>108</v>
      </c>
      <c r="K134" s="11"/>
      <c r="L134" s="11"/>
      <c r="M134" s="11"/>
      <c r="N134" s="11"/>
      <c r="O134" s="59" t="s">
        <v>17</v>
      </c>
      <c r="P134" s="60" t="s">
        <v>1351</v>
      </c>
    </row>
    <row r="135" spans="1:16" s="34" customFormat="1" x14ac:dyDescent="0.25">
      <c r="A135" s="6" t="s">
        <v>425</v>
      </c>
      <c r="B135" s="6" t="s">
        <v>1159</v>
      </c>
      <c r="C135" s="7">
        <v>43145</v>
      </c>
      <c r="D135" s="8" t="s">
        <v>18</v>
      </c>
      <c r="E135" s="8" t="s">
        <v>474</v>
      </c>
      <c r="F135" s="9" t="s">
        <v>523</v>
      </c>
      <c r="G135" s="8" t="s">
        <v>583</v>
      </c>
      <c r="H135" s="8" t="s">
        <v>20</v>
      </c>
      <c r="I135" s="8" t="s">
        <v>1350</v>
      </c>
      <c r="J135" s="41">
        <v>185.5</v>
      </c>
      <c r="K135" s="11"/>
      <c r="L135" s="11"/>
      <c r="M135" s="11"/>
      <c r="N135" s="11"/>
      <c r="O135" s="59" t="s">
        <v>17</v>
      </c>
      <c r="P135" s="60" t="s">
        <v>1351</v>
      </c>
    </row>
    <row r="136" spans="1:16" s="34" customFormat="1" x14ac:dyDescent="0.25">
      <c r="A136" s="6" t="s">
        <v>426</v>
      </c>
      <c r="B136" s="6" t="s">
        <v>1160</v>
      </c>
      <c r="C136" s="7">
        <v>43146</v>
      </c>
      <c r="D136" s="8" t="s">
        <v>18</v>
      </c>
      <c r="E136" s="8" t="s">
        <v>475</v>
      </c>
      <c r="F136" s="9" t="s">
        <v>524</v>
      </c>
      <c r="G136" s="8" t="s">
        <v>584</v>
      </c>
      <c r="H136" s="8" t="s">
        <v>19</v>
      </c>
      <c r="I136" s="8" t="s">
        <v>16</v>
      </c>
      <c r="J136" s="41">
        <v>161.69999999999999</v>
      </c>
      <c r="K136" s="11"/>
      <c r="L136" s="11"/>
      <c r="M136" s="11"/>
      <c r="N136" s="11"/>
      <c r="O136" s="59" t="s">
        <v>17</v>
      </c>
      <c r="P136" s="60" t="s">
        <v>1351</v>
      </c>
    </row>
    <row r="137" spans="1:16" s="34" customFormat="1" x14ac:dyDescent="0.25">
      <c r="A137" s="6" t="s">
        <v>426</v>
      </c>
      <c r="B137" s="6" t="s">
        <v>1161</v>
      </c>
      <c r="C137" s="7">
        <v>43146</v>
      </c>
      <c r="D137" s="8" t="s">
        <v>18</v>
      </c>
      <c r="E137" s="8" t="s">
        <v>475</v>
      </c>
      <c r="F137" s="9" t="s">
        <v>524</v>
      </c>
      <c r="G137" s="8" t="s">
        <v>585</v>
      </c>
      <c r="H137" s="8" t="s">
        <v>19</v>
      </c>
      <c r="I137" s="8" t="s">
        <v>16</v>
      </c>
      <c r="J137" s="41">
        <v>205</v>
      </c>
      <c r="K137" s="11"/>
      <c r="L137" s="11"/>
      <c r="M137" s="11"/>
      <c r="N137" s="11"/>
      <c r="O137" s="59" t="s">
        <v>17</v>
      </c>
      <c r="P137" s="60" t="s">
        <v>1351</v>
      </c>
    </row>
    <row r="138" spans="1:16" s="34" customFormat="1" x14ac:dyDescent="0.25">
      <c r="A138" s="6" t="s">
        <v>426</v>
      </c>
      <c r="B138" s="6" t="s">
        <v>1162</v>
      </c>
      <c r="C138" s="7">
        <v>43146</v>
      </c>
      <c r="D138" s="8" t="s">
        <v>18</v>
      </c>
      <c r="E138" s="8" t="s">
        <v>475</v>
      </c>
      <c r="F138" s="9" t="s">
        <v>524</v>
      </c>
      <c r="G138" s="8" t="s">
        <v>586</v>
      </c>
      <c r="H138" s="8" t="s">
        <v>19</v>
      </c>
      <c r="I138" s="8" t="s">
        <v>16</v>
      </c>
      <c r="J138" s="41">
        <v>487</v>
      </c>
      <c r="K138" s="11"/>
      <c r="L138" s="11"/>
      <c r="M138" s="11"/>
      <c r="N138" s="11"/>
      <c r="O138" s="59" t="s">
        <v>17</v>
      </c>
      <c r="P138" s="60" t="s">
        <v>1351</v>
      </c>
    </row>
    <row r="139" spans="1:16" s="34" customFormat="1" x14ac:dyDescent="0.25">
      <c r="A139" s="6" t="s">
        <v>426</v>
      </c>
      <c r="B139" s="6" t="s">
        <v>1163</v>
      </c>
      <c r="C139" s="7">
        <v>43146</v>
      </c>
      <c r="D139" s="8" t="s">
        <v>18</v>
      </c>
      <c r="E139" s="8" t="s">
        <v>475</v>
      </c>
      <c r="F139" s="9" t="s">
        <v>524</v>
      </c>
      <c r="G139" s="8" t="s">
        <v>587</v>
      </c>
      <c r="H139" s="8" t="s">
        <v>20</v>
      </c>
      <c r="I139" s="8" t="s">
        <v>16</v>
      </c>
      <c r="J139" s="41">
        <v>175</v>
      </c>
      <c r="K139" s="11"/>
      <c r="L139" s="11"/>
      <c r="M139" s="11"/>
      <c r="N139" s="11"/>
      <c r="O139" s="59" t="s">
        <v>17</v>
      </c>
      <c r="P139" s="60" t="s">
        <v>1351</v>
      </c>
    </row>
    <row r="140" spans="1:16" s="34" customFormat="1" x14ac:dyDescent="0.25">
      <c r="A140" s="6" t="s">
        <v>427</v>
      </c>
      <c r="B140" s="6" t="s">
        <v>1164</v>
      </c>
      <c r="C140" s="7">
        <v>43146</v>
      </c>
      <c r="D140" s="8" t="s">
        <v>18</v>
      </c>
      <c r="E140" s="8" t="s">
        <v>476</v>
      </c>
      <c r="F140" s="9" t="s">
        <v>525</v>
      </c>
      <c r="G140" s="9" t="s">
        <v>588</v>
      </c>
      <c r="H140" s="8" t="s">
        <v>19</v>
      </c>
      <c r="I140" s="8" t="s">
        <v>1350</v>
      </c>
      <c r="J140" s="41">
        <v>655</v>
      </c>
      <c r="K140" s="11"/>
      <c r="L140" s="11"/>
      <c r="M140" s="11"/>
      <c r="N140" s="11"/>
      <c r="O140" s="59" t="s">
        <v>17</v>
      </c>
      <c r="P140" s="60" t="s">
        <v>1351</v>
      </c>
    </row>
    <row r="141" spans="1:16" s="34" customFormat="1" x14ac:dyDescent="0.25">
      <c r="A141" s="6" t="s">
        <v>427</v>
      </c>
      <c r="B141" s="6" t="s">
        <v>1165</v>
      </c>
      <c r="C141" s="7">
        <v>43146</v>
      </c>
      <c r="D141" s="8" t="s">
        <v>18</v>
      </c>
      <c r="E141" s="8" t="s">
        <v>476</v>
      </c>
      <c r="F141" s="9" t="s">
        <v>525</v>
      </c>
      <c r="G141" s="8" t="s">
        <v>589</v>
      </c>
      <c r="H141" s="8" t="s">
        <v>20</v>
      </c>
      <c r="I141" s="8" t="s">
        <v>1350</v>
      </c>
      <c r="J141" s="41">
        <v>197</v>
      </c>
      <c r="K141" s="11"/>
      <c r="L141" s="11"/>
      <c r="M141" s="11"/>
      <c r="N141" s="11"/>
      <c r="O141" s="59" t="s">
        <v>17</v>
      </c>
      <c r="P141" s="60" t="s">
        <v>1351</v>
      </c>
    </row>
    <row r="142" spans="1:16" s="34" customFormat="1" x14ac:dyDescent="0.25">
      <c r="A142" s="6" t="s">
        <v>428</v>
      </c>
      <c r="B142" s="6" t="s">
        <v>1166</v>
      </c>
      <c r="C142" s="7">
        <v>43147</v>
      </c>
      <c r="D142" s="8" t="s">
        <v>14</v>
      </c>
      <c r="E142" s="8" t="s">
        <v>477</v>
      </c>
      <c r="F142" s="9" t="s">
        <v>526</v>
      </c>
      <c r="G142" s="8" t="s">
        <v>590</v>
      </c>
      <c r="H142" s="8" t="s">
        <v>15</v>
      </c>
      <c r="I142" s="8" t="s">
        <v>16</v>
      </c>
      <c r="J142" s="41">
        <v>231.7</v>
      </c>
      <c r="K142" s="11"/>
      <c r="L142" s="11"/>
      <c r="M142" s="11"/>
      <c r="N142" s="11"/>
      <c r="O142" s="59" t="s">
        <v>17</v>
      </c>
      <c r="P142" s="60" t="s">
        <v>1351</v>
      </c>
    </row>
    <row r="143" spans="1:16" s="34" customFormat="1" x14ac:dyDescent="0.25">
      <c r="A143" s="6" t="s">
        <v>429</v>
      </c>
      <c r="B143" s="6" t="s">
        <v>1167</v>
      </c>
      <c r="C143" s="7">
        <v>43147</v>
      </c>
      <c r="D143" s="8" t="s">
        <v>26</v>
      </c>
      <c r="E143" s="8" t="s">
        <v>478</v>
      </c>
      <c r="F143" s="9" t="s">
        <v>527</v>
      </c>
      <c r="G143" s="8" t="s">
        <v>591</v>
      </c>
      <c r="H143" s="8" t="s">
        <v>19</v>
      </c>
      <c r="I143" s="8" t="s">
        <v>16</v>
      </c>
      <c r="J143" s="41">
        <f>2377.5+11389.1</f>
        <v>13766.6</v>
      </c>
      <c r="K143" s="11"/>
      <c r="L143" s="11"/>
      <c r="M143" s="11"/>
      <c r="N143" s="11"/>
      <c r="O143" s="59" t="s">
        <v>17</v>
      </c>
      <c r="P143" s="60" t="s">
        <v>1351</v>
      </c>
    </row>
    <row r="144" spans="1:16" s="34" customFormat="1" x14ac:dyDescent="0.25">
      <c r="A144" s="6" t="s">
        <v>430</v>
      </c>
      <c r="B144" s="6" t="s">
        <v>1168</v>
      </c>
      <c r="C144" s="7">
        <v>43147</v>
      </c>
      <c r="D144" s="8" t="s">
        <v>26</v>
      </c>
      <c r="E144" s="8" t="s">
        <v>479</v>
      </c>
      <c r="F144" s="9" t="s">
        <v>528</v>
      </c>
      <c r="G144" s="8" t="s">
        <v>592</v>
      </c>
      <c r="H144" s="8" t="s">
        <v>20</v>
      </c>
      <c r="I144" s="8" t="s">
        <v>29</v>
      </c>
      <c r="J144" s="41">
        <v>167.5</v>
      </c>
      <c r="K144" s="11"/>
      <c r="L144" s="11"/>
      <c r="M144" s="11"/>
      <c r="N144" s="11"/>
      <c r="O144" s="59" t="s">
        <v>17</v>
      </c>
      <c r="P144" s="60" t="s">
        <v>1351</v>
      </c>
    </row>
    <row r="145" spans="1:16" s="34" customFormat="1" x14ac:dyDescent="0.25">
      <c r="A145" s="6" t="s">
        <v>430</v>
      </c>
      <c r="B145" s="6" t="s">
        <v>1169</v>
      </c>
      <c r="C145" s="7">
        <v>43147</v>
      </c>
      <c r="D145" s="8" t="s">
        <v>26</v>
      </c>
      <c r="E145" s="8" t="s">
        <v>479</v>
      </c>
      <c r="F145" s="9" t="s">
        <v>528</v>
      </c>
      <c r="G145" s="8" t="s">
        <v>593</v>
      </c>
      <c r="H145" s="8" t="s">
        <v>20</v>
      </c>
      <c r="I145" s="8" t="s">
        <v>29</v>
      </c>
      <c r="J145" s="41">
        <v>125.7</v>
      </c>
      <c r="K145" s="11"/>
      <c r="L145" s="11"/>
      <c r="M145" s="11"/>
      <c r="N145" s="11"/>
      <c r="O145" s="59" t="s">
        <v>17</v>
      </c>
      <c r="P145" s="60" t="s">
        <v>1351</v>
      </c>
    </row>
    <row r="146" spans="1:16" s="34" customFormat="1" x14ac:dyDescent="0.25">
      <c r="A146" s="6" t="s">
        <v>431</v>
      </c>
      <c r="B146" s="6" t="s">
        <v>1170</v>
      </c>
      <c r="C146" s="7">
        <v>43148</v>
      </c>
      <c r="D146" s="8" t="s">
        <v>18</v>
      </c>
      <c r="E146" s="8" t="s">
        <v>480</v>
      </c>
      <c r="F146" s="9" t="s">
        <v>529</v>
      </c>
      <c r="G146" s="8" t="s">
        <v>43</v>
      </c>
      <c r="H146" s="8" t="s">
        <v>20</v>
      </c>
      <c r="I146" s="8" t="s">
        <v>22</v>
      </c>
      <c r="J146" s="41">
        <v>167</v>
      </c>
      <c r="K146" s="11"/>
      <c r="L146" s="11"/>
      <c r="M146" s="11"/>
      <c r="N146" s="11"/>
      <c r="O146" s="59" t="s">
        <v>17</v>
      </c>
      <c r="P146" s="60" t="s">
        <v>1351</v>
      </c>
    </row>
    <row r="147" spans="1:16" s="34" customFormat="1" x14ac:dyDescent="0.25">
      <c r="A147" s="6" t="s">
        <v>431</v>
      </c>
      <c r="B147" s="6" t="s">
        <v>1171</v>
      </c>
      <c r="C147" s="7">
        <v>43148</v>
      </c>
      <c r="D147" s="8" t="s">
        <v>18</v>
      </c>
      <c r="E147" s="8" t="s">
        <v>480</v>
      </c>
      <c r="F147" s="9" t="s">
        <v>529</v>
      </c>
      <c r="G147" s="8" t="s">
        <v>594</v>
      </c>
      <c r="H147" s="8" t="s">
        <v>19</v>
      </c>
      <c r="I147" s="8" t="s">
        <v>22</v>
      </c>
      <c r="J147" s="41">
        <v>237.5</v>
      </c>
      <c r="K147" s="11"/>
      <c r="L147" s="11"/>
      <c r="M147" s="11"/>
      <c r="N147" s="11"/>
      <c r="O147" s="59" t="s">
        <v>17</v>
      </c>
      <c r="P147" s="60" t="s">
        <v>1351</v>
      </c>
    </row>
    <row r="148" spans="1:16" s="34" customFormat="1" x14ac:dyDescent="0.25">
      <c r="A148" s="6" t="s">
        <v>431</v>
      </c>
      <c r="B148" s="6" t="s">
        <v>1172</v>
      </c>
      <c r="C148" s="7">
        <v>43148</v>
      </c>
      <c r="D148" s="8" t="s">
        <v>18</v>
      </c>
      <c r="E148" s="8" t="s">
        <v>480</v>
      </c>
      <c r="F148" s="9" t="s">
        <v>529</v>
      </c>
      <c r="G148" s="8" t="s">
        <v>595</v>
      </c>
      <c r="H148" s="8" t="s">
        <v>19</v>
      </c>
      <c r="I148" s="8" t="s">
        <v>22</v>
      </c>
      <c r="J148" s="41">
        <v>1018.3</v>
      </c>
      <c r="K148" s="11"/>
      <c r="L148" s="11"/>
      <c r="M148" s="11"/>
      <c r="N148" s="11"/>
      <c r="O148" s="59" t="s">
        <v>17</v>
      </c>
      <c r="P148" s="60" t="s">
        <v>1351</v>
      </c>
    </row>
    <row r="149" spans="1:16" s="34" customFormat="1" x14ac:dyDescent="0.25">
      <c r="A149" s="6" t="s">
        <v>432</v>
      </c>
      <c r="B149" s="6" t="s">
        <v>1173</v>
      </c>
      <c r="C149" s="7">
        <v>43149</v>
      </c>
      <c r="D149" s="8" t="s">
        <v>14</v>
      </c>
      <c r="E149" s="8" t="s">
        <v>481</v>
      </c>
      <c r="F149" s="9" t="s">
        <v>530</v>
      </c>
      <c r="G149" s="8" t="s">
        <v>596</v>
      </c>
      <c r="H149" s="8" t="s">
        <v>15</v>
      </c>
      <c r="I149" s="8" t="s">
        <v>16</v>
      </c>
      <c r="J149" s="41">
        <v>375</v>
      </c>
      <c r="K149" s="11"/>
      <c r="L149" s="11"/>
      <c r="M149" s="11"/>
      <c r="N149" s="11"/>
      <c r="O149" s="59" t="s">
        <v>17</v>
      </c>
      <c r="P149" s="60" t="s">
        <v>1351</v>
      </c>
    </row>
    <row r="150" spans="1:16" s="34" customFormat="1" x14ac:dyDescent="0.25">
      <c r="A150" s="6" t="s">
        <v>433</v>
      </c>
      <c r="B150" s="6" t="s">
        <v>1174</v>
      </c>
      <c r="C150" s="7">
        <v>43150</v>
      </c>
      <c r="D150" s="8" t="s">
        <v>18</v>
      </c>
      <c r="E150" s="8" t="s">
        <v>482</v>
      </c>
      <c r="F150" s="9" t="s">
        <v>531</v>
      </c>
      <c r="G150" s="8" t="s">
        <v>597</v>
      </c>
      <c r="H150" s="8" t="s">
        <v>19</v>
      </c>
      <c r="I150" s="8" t="s">
        <v>16</v>
      </c>
      <c r="J150" s="41"/>
      <c r="K150" s="11"/>
      <c r="L150" s="11"/>
      <c r="M150" s="11"/>
      <c r="N150" s="11"/>
      <c r="O150" s="59" t="s">
        <v>17</v>
      </c>
      <c r="P150" s="60" t="s">
        <v>1351</v>
      </c>
    </row>
    <row r="151" spans="1:16" s="34" customFormat="1" ht="12.75" x14ac:dyDescent="0.2">
      <c r="A151" s="6" t="s">
        <v>434</v>
      </c>
      <c r="B151" s="6" t="s">
        <v>1175</v>
      </c>
      <c r="C151" s="7">
        <v>43150</v>
      </c>
      <c r="D151" s="8" t="s">
        <v>18</v>
      </c>
      <c r="E151" s="8" t="s">
        <v>483</v>
      </c>
      <c r="F151" s="9" t="s">
        <v>532</v>
      </c>
      <c r="G151" s="10" t="s">
        <v>598</v>
      </c>
      <c r="H151" s="8" t="s">
        <v>19</v>
      </c>
      <c r="I151" s="8" t="s">
        <v>21</v>
      </c>
      <c r="J151" s="11"/>
      <c r="K151" s="11"/>
      <c r="L151" s="11"/>
      <c r="M151" s="11"/>
      <c r="N151" s="11"/>
      <c r="O151" s="59" t="s">
        <v>17</v>
      </c>
      <c r="P151" s="60" t="s">
        <v>1351</v>
      </c>
    </row>
    <row r="152" spans="1:16" s="34" customFormat="1" ht="12.75" x14ac:dyDescent="0.2">
      <c r="A152" s="6" t="s">
        <v>434</v>
      </c>
      <c r="B152" s="6" t="s">
        <v>1176</v>
      </c>
      <c r="C152" s="7">
        <v>43150</v>
      </c>
      <c r="D152" s="8" t="s">
        <v>18</v>
      </c>
      <c r="E152" s="8" t="s">
        <v>483</v>
      </c>
      <c r="F152" s="9" t="s">
        <v>532</v>
      </c>
      <c r="G152" s="10" t="s">
        <v>599</v>
      </c>
      <c r="H152" s="8" t="s">
        <v>19</v>
      </c>
      <c r="I152" s="8" t="s">
        <v>21</v>
      </c>
      <c r="J152" s="11"/>
      <c r="K152" s="11"/>
      <c r="L152" s="11"/>
      <c r="M152" s="11"/>
      <c r="N152" s="11"/>
      <c r="O152" s="59" t="s">
        <v>17</v>
      </c>
      <c r="P152" s="60" t="s">
        <v>1351</v>
      </c>
    </row>
    <row r="153" spans="1:16" s="34" customFormat="1" ht="12.75" x14ac:dyDescent="0.2">
      <c r="A153" s="6" t="s">
        <v>434</v>
      </c>
      <c r="B153" s="6" t="s">
        <v>1177</v>
      </c>
      <c r="C153" s="7">
        <v>43150</v>
      </c>
      <c r="D153" s="8" t="s">
        <v>18</v>
      </c>
      <c r="E153" s="8" t="s">
        <v>483</v>
      </c>
      <c r="F153" s="9" t="s">
        <v>532</v>
      </c>
      <c r="G153" s="8" t="s">
        <v>600</v>
      </c>
      <c r="H153" s="8" t="s">
        <v>20</v>
      </c>
      <c r="I153" s="8" t="s">
        <v>21</v>
      </c>
      <c r="J153" s="11"/>
      <c r="K153" s="11"/>
      <c r="L153" s="11"/>
      <c r="M153" s="11"/>
      <c r="N153" s="11"/>
      <c r="O153" s="59" t="s">
        <v>17</v>
      </c>
      <c r="P153" s="60" t="s">
        <v>1351</v>
      </c>
    </row>
    <row r="154" spans="1:16" s="34" customFormat="1" ht="12.75" x14ac:dyDescent="0.2">
      <c r="A154" s="6" t="s">
        <v>435</v>
      </c>
      <c r="B154" s="6" t="s">
        <v>1178</v>
      </c>
      <c r="C154" s="7">
        <v>43150</v>
      </c>
      <c r="D154" s="8" t="s">
        <v>18</v>
      </c>
      <c r="E154" s="8" t="s">
        <v>484</v>
      </c>
      <c r="F154" s="9" t="s">
        <v>533</v>
      </c>
      <c r="G154" s="8" t="s">
        <v>601</v>
      </c>
      <c r="H154" s="8" t="s">
        <v>20</v>
      </c>
      <c r="I154" s="8" t="s">
        <v>42</v>
      </c>
      <c r="J154" s="11"/>
      <c r="K154" s="11"/>
      <c r="L154" s="11"/>
      <c r="M154" s="11"/>
      <c r="N154" s="11"/>
      <c r="O154" s="59" t="s">
        <v>17</v>
      </c>
      <c r="P154" s="60" t="s">
        <v>1351</v>
      </c>
    </row>
    <row r="155" spans="1:16" s="34" customFormat="1" x14ac:dyDescent="0.25">
      <c r="A155" s="6" t="s">
        <v>436</v>
      </c>
      <c r="B155" s="6" t="s">
        <v>1181</v>
      </c>
      <c r="C155" s="7">
        <v>43152</v>
      </c>
      <c r="D155" s="8" t="s">
        <v>24</v>
      </c>
      <c r="E155" s="8" t="s">
        <v>485</v>
      </c>
      <c r="F155" s="9" t="s">
        <v>534</v>
      </c>
      <c r="G155" s="8" t="s">
        <v>602</v>
      </c>
      <c r="H155" s="8" t="s">
        <v>20</v>
      </c>
      <c r="I155" s="8" t="s">
        <v>22</v>
      </c>
      <c r="J155" s="41">
        <f>3644.46+4555.6</f>
        <v>8200.0600000000013</v>
      </c>
      <c r="K155" s="11"/>
      <c r="L155" s="11"/>
      <c r="M155" s="11"/>
      <c r="N155" s="11"/>
      <c r="O155" s="59" t="s">
        <v>17</v>
      </c>
      <c r="P155" s="60" t="s">
        <v>1351</v>
      </c>
    </row>
    <row r="156" spans="1:16" s="34" customFormat="1" ht="12.75" x14ac:dyDescent="0.2">
      <c r="A156" s="6" t="s">
        <v>437</v>
      </c>
      <c r="B156" s="6" t="s">
        <v>1182</v>
      </c>
      <c r="C156" s="7">
        <v>43152</v>
      </c>
      <c r="D156" s="8" t="s">
        <v>18</v>
      </c>
      <c r="E156" s="8" t="s">
        <v>486</v>
      </c>
      <c r="F156" s="9" t="s">
        <v>535</v>
      </c>
      <c r="G156" s="10" t="s">
        <v>603</v>
      </c>
      <c r="H156" s="8" t="s">
        <v>19</v>
      </c>
      <c r="I156" s="8" t="s">
        <v>22</v>
      </c>
      <c r="J156" s="11"/>
      <c r="K156" s="11"/>
      <c r="L156" s="11"/>
      <c r="M156" s="11"/>
      <c r="N156" s="11"/>
      <c r="O156" s="59" t="s">
        <v>17</v>
      </c>
      <c r="P156" s="60" t="s">
        <v>1351</v>
      </c>
    </row>
    <row r="157" spans="1:16" s="34" customFormat="1" ht="12.75" x14ac:dyDescent="0.2">
      <c r="A157" s="6" t="s">
        <v>437</v>
      </c>
      <c r="B157" s="6" t="s">
        <v>1183</v>
      </c>
      <c r="C157" s="7">
        <v>43152</v>
      </c>
      <c r="D157" s="8" t="s">
        <v>18</v>
      </c>
      <c r="E157" s="8" t="s">
        <v>486</v>
      </c>
      <c r="F157" s="9" t="s">
        <v>535</v>
      </c>
      <c r="G157" s="10" t="s">
        <v>604</v>
      </c>
      <c r="H157" s="8" t="s">
        <v>19</v>
      </c>
      <c r="I157" s="8" t="s">
        <v>22</v>
      </c>
      <c r="J157" s="11"/>
      <c r="K157" s="11"/>
      <c r="L157" s="11"/>
      <c r="M157" s="11"/>
      <c r="N157" s="11"/>
      <c r="O157" s="59" t="s">
        <v>17</v>
      </c>
      <c r="P157" s="60" t="s">
        <v>1351</v>
      </c>
    </row>
    <row r="158" spans="1:16" s="34" customFormat="1" ht="12.75" x14ac:dyDescent="0.2">
      <c r="A158" s="6" t="s">
        <v>437</v>
      </c>
      <c r="B158" s="6" t="s">
        <v>1184</v>
      </c>
      <c r="C158" s="7">
        <v>43152</v>
      </c>
      <c r="D158" s="8" t="s">
        <v>18</v>
      </c>
      <c r="E158" s="8" t="s">
        <v>486</v>
      </c>
      <c r="F158" s="9" t="s">
        <v>535</v>
      </c>
      <c r="G158" s="8" t="s">
        <v>605</v>
      </c>
      <c r="H158" s="8" t="s">
        <v>20</v>
      </c>
      <c r="I158" s="8" t="s">
        <v>22</v>
      </c>
      <c r="J158" s="11"/>
      <c r="K158" s="11"/>
      <c r="L158" s="11"/>
      <c r="M158" s="11"/>
      <c r="N158" s="11"/>
      <c r="O158" s="59" t="s">
        <v>17</v>
      </c>
      <c r="P158" s="60" t="s">
        <v>1351</v>
      </c>
    </row>
    <row r="159" spans="1:16" s="34" customFormat="1" ht="12.75" x14ac:dyDescent="0.2">
      <c r="A159" s="6" t="s">
        <v>438</v>
      </c>
      <c r="B159" s="6" t="s">
        <v>1185</v>
      </c>
      <c r="C159" s="7">
        <v>43152</v>
      </c>
      <c r="D159" s="8" t="s">
        <v>14</v>
      </c>
      <c r="E159" s="8" t="s">
        <v>487</v>
      </c>
      <c r="F159" s="9" t="s">
        <v>536</v>
      </c>
      <c r="G159" s="10" t="s">
        <v>606</v>
      </c>
      <c r="H159" s="8" t="s">
        <v>15</v>
      </c>
      <c r="I159" s="8" t="s">
        <v>16</v>
      </c>
      <c r="J159" s="11"/>
      <c r="K159" s="11"/>
      <c r="L159" s="11"/>
      <c r="M159" s="11"/>
      <c r="N159" s="11"/>
      <c r="O159" s="59" t="s">
        <v>17</v>
      </c>
      <c r="P159" s="60" t="s">
        <v>1351</v>
      </c>
    </row>
    <row r="160" spans="1:16" s="34" customFormat="1" x14ac:dyDescent="0.25">
      <c r="A160" s="6" t="s">
        <v>439</v>
      </c>
      <c r="B160" s="6" t="s">
        <v>1186</v>
      </c>
      <c r="C160" s="7">
        <v>43153</v>
      </c>
      <c r="D160" s="8" t="s">
        <v>18</v>
      </c>
      <c r="E160" s="8" t="s">
        <v>488</v>
      </c>
      <c r="F160" s="9" t="s">
        <v>537</v>
      </c>
      <c r="G160" s="8" t="s">
        <v>607</v>
      </c>
      <c r="H160" s="8" t="s">
        <v>20</v>
      </c>
      <c r="I160" s="8" t="s">
        <v>22</v>
      </c>
      <c r="J160" s="41">
        <v>662.5</v>
      </c>
      <c r="K160" s="11"/>
      <c r="L160" s="11"/>
      <c r="M160" s="11"/>
      <c r="N160" s="11"/>
      <c r="O160" s="59" t="s">
        <v>17</v>
      </c>
      <c r="P160" s="60" t="s">
        <v>1351</v>
      </c>
    </row>
    <row r="161" spans="1:16" s="34" customFormat="1" x14ac:dyDescent="0.25">
      <c r="A161" s="6" t="s">
        <v>440</v>
      </c>
      <c r="B161" s="6" t="s">
        <v>1187</v>
      </c>
      <c r="C161" s="7">
        <v>43154</v>
      </c>
      <c r="D161" s="8" t="s">
        <v>14</v>
      </c>
      <c r="E161" s="8" t="s">
        <v>489</v>
      </c>
      <c r="F161" s="9" t="s">
        <v>538</v>
      </c>
      <c r="G161" s="8" t="s">
        <v>608</v>
      </c>
      <c r="H161" s="8" t="s">
        <v>15</v>
      </c>
      <c r="I161" s="8" t="s">
        <v>29</v>
      </c>
      <c r="J161" s="41">
        <v>158.53</v>
      </c>
      <c r="K161" s="11"/>
      <c r="L161" s="11"/>
      <c r="M161" s="11"/>
      <c r="N161" s="11"/>
      <c r="O161" s="59" t="s">
        <v>17</v>
      </c>
      <c r="P161" s="60" t="s">
        <v>1351</v>
      </c>
    </row>
    <row r="162" spans="1:16" s="34" customFormat="1" x14ac:dyDescent="0.25">
      <c r="A162" s="6" t="s">
        <v>441</v>
      </c>
      <c r="B162" s="6" t="s">
        <v>1188</v>
      </c>
      <c r="C162" s="7">
        <v>43154</v>
      </c>
      <c r="D162" s="8" t="s">
        <v>18</v>
      </c>
      <c r="E162" s="8" t="s">
        <v>490</v>
      </c>
      <c r="F162" s="9" t="s">
        <v>539</v>
      </c>
      <c r="G162" s="8" t="s">
        <v>609</v>
      </c>
      <c r="H162" s="8" t="s">
        <v>19</v>
      </c>
      <c r="I162" s="8" t="s">
        <v>22</v>
      </c>
      <c r="J162" s="41">
        <v>335.8</v>
      </c>
      <c r="K162" s="11"/>
      <c r="L162" s="11"/>
      <c r="M162" s="11"/>
      <c r="N162" s="11"/>
      <c r="O162" s="59" t="s">
        <v>17</v>
      </c>
      <c r="P162" s="60" t="s">
        <v>1351</v>
      </c>
    </row>
    <row r="163" spans="1:16" s="34" customFormat="1" x14ac:dyDescent="0.25">
      <c r="A163" s="6" t="s">
        <v>441</v>
      </c>
      <c r="B163" s="6" t="s">
        <v>1189</v>
      </c>
      <c r="C163" s="7">
        <v>43154</v>
      </c>
      <c r="D163" s="8" t="s">
        <v>18</v>
      </c>
      <c r="E163" s="8" t="s">
        <v>490</v>
      </c>
      <c r="F163" s="9" t="s">
        <v>539</v>
      </c>
      <c r="G163" s="8" t="s">
        <v>610</v>
      </c>
      <c r="H163" s="8" t="s">
        <v>20</v>
      </c>
      <c r="I163" s="8" t="s">
        <v>22</v>
      </c>
      <c r="J163" s="41">
        <v>187</v>
      </c>
      <c r="K163" s="11"/>
      <c r="L163" s="11"/>
      <c r="M163" s="11"/>
      <c r="N163" s="11"/>
      <c r="O163" s="59" t="s">
        <v>17</v>
      </c>
      <c r="P163" s="60" t="s">
        <v>1351</v>
      </c>
    </row>
    <row r="164" spans="1:16" s="34" customFormat="1" x14ac:dyDescent="0.25">
      <c r="A164" s="6" t="s">
        <v>442</v>
      </c>
      <c r="B164" s="6" t="s">
        <v>1190</v>
      </c>
      <c r="C164" s="7">
        <v>43154</v>
      </c>
      <c r="D164" s="8" t="s">
        <v>18</v>
      </c>
      <c r="E164" s="8" t="s">
        <v>491</v>
      </c>
      <c r="F164" s="9" t="s">
        <v>540</v>
      </c>
      <c r="G164" s="8" t="s">
        <v>611</v>
      </c>
      <c r="H164" s="8" t="s">
        <v>20</v>
      </c>
      <c r="I164" s="8" t="s">
        <v>32</v>
      </c>
      <c r="J164" s="41">
        <v>452.3</v>
      </c>
      <c r="K164" s="11"/>
      <c r="L164" s="11"/>
      <c r="M164" s="11"/>
      <c r="N164" s="11"/>
      <c r="O164" s="59" t="s">
        <v>17</v>
      </c>
      <c r="P164" s="60" t="s">
        <v>1351</v>
      </c>
    </row>
    <row r="165" spans="1:16" s="34" customFormat="1" x14ac:dyDescent="0.25">
      <c r="A165" s="6" t="s">
        <v>443</v>
      </c>
      <c r="B165" s="6" t="s">
        <v>1191</v>
      </c>
      <c r="C165" s="7">
        <v>43156</v>
      </c>
      <c r="D165" s="8" t="s">
        <v>18</v>
      </c>
      <c r="E165" s="8" t="s">
        <v>492</v>
      </c>
      <c r="F165" s="9" t="s">
        <v>541</v>
      </c>
      <c r="G165" s="8" t="s">
        <v>612</v>
      </c>
      <c r="H165" s="8" t="s">
        <v>20</v>
      </c>
      <c r="I165" s="8" t="s">
        <v>1350</v>
      </c>
      <c r="J165" s="41">
        <v>211.1</v>
      </c>
      <c r="K165" s="11"/>
      <c r="L165" s="11"/>
      <c r="M165" s="11"/>
      <c r="N165" s="11"/>
      <c r="O165" s="59" t="s">
        <v>17</v>
      </c>
      <c r="P165" s="60" t="s">
        <v>1351</v>
      </c>
    </row>
    <row r="166" spans="1:16" s="34" customFormat="1" x14ac:dyDescent="0.25">
      <c r="A166" s="6" t="s">
        <v>444</v>
      </c>
      <c r="B166" s="6" t="s">
        <v>1192</v>
      </c>
      <c r="C166" s="7">
        <v>43157</v>
      </c>
      <c r="D166" s="8" t="s">
        <v>34</v>
      </c>
      <c r="E166" s="8" t="s">
        <v>493</v>
      </c>
      <c r="F166" s="9" t="s">
        <v>542</v>
      </c>
      <c r="G166" s="10" t="s">
        <v>613</v>
      </c>
      <c r="H166" s="8" t="s">
        <v>19</v>
      </c>
      <c r="I166" s="8" t="s">
        <v>22</v>
      </c>
      <c r="J166" s="41">
        <v>395.5</v>
      </c>
      <c r="K166" s="11"/>
      <c r="L166" s="11"/>
      <c r="M166" s="11"/>
      <c r="N166" s="11"/>
      <c r="O166" s="59" t="s">
        <v>17</v>
      </c>
      <c r="P166" s="60" t="s">
        <v>1351</v>
      </c>
    </row>
    <row r="167" spans="1:16" s="34" customFormat="1" x14ac:dyDescent="0.25">
      <c r="A167" s="6" t="s">
        <v>445</v>
      </c>
      <c r="B167" s="6" t="s">
        <v>1193</v>
      </c>
      <c r="C167" s="7">
        <v>43158</v>
      </c>
      <c r="D167" s="8" t="s">
        <v>18</v>
      </c>
      <c r="E167" s="8" t="s">
        <v>494</v>
      </c>
      <c r="F167" s="9" t="s">
        <v>543</v>
      </c>
      <c r="G167" s="8" t="s">
        <v>614</v>
      </c>
      <c r="H167" s="8" t="s">
        <v>20</v>
      </c>
      <c r="I167" s="8" t="s">
        <v>22</v>
      </c>
      <c r="J167" s="41">
        <v>667.5</v>
      </c>
      <c r="K167" s="11"/>
      <c r="L167" s="11"/>
      <c r="M167" s="11"/>
      <c r="N167" s="11"/>
      <c r="O167" s="59" t="s">
        <v>17</v>
      </c>
      <c r="P167" s="60" t="s">
        <v>1351</v>
      </c>
    </row>
    <row r="168" spans="1:16" s="34" customFormat="1" x14ac:dyDescent="0.25">
      <c r="A168" s="8" t="s">
        <v>446</v>
      </c>
      <c r="B168" s="8" t="s">
        <v>1194</v>
      </c>
      <c r="C168" s="7">
        <v>43159</v>
      </c>
      <c r="D168" s="8" t="s">
        <v>14</v>
      </c>
      <c r="E168" s="8" t="s">
        <v>495</v>
      </c>
      <c r="F168" s="8" t="s">
        <v>544</v>
      </c>
      <c r="G168" s="8" t="s">
        <v>615</v>
      </c>
      <c r="H168" s="8" t="s">
        <v>15</v>
      </c>
      <c r="I168" s="8" t="s">
        <v>1350</v>
      </c>
      <c r="J168" s="40">
        <f>3828+229.61</f>
        <v>4057.61</v>
      </c>
      <c r="K168" s="11"/>
      <c r="L168" s="11"/>
      <c r="M168" s="11"/>
      <c r="N168" s="11"/>
      <c r="O168" s="59" t="s">
        <v>17</v>
      </c>
      <c r="P168" s="60" t="s">
        <v>1351</v>
      </c>
    </row>
    <row r="169" spans="1:16" s="27" customFormat="1" x14ac:dyDescent="0.25">
      <c r="A169" s="28" t="s">
        <v>45</v>
      </c>
      <c r="B169" s="28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 s="34" customFormat="1" x14ac:dyDescent="0.25">
      <c r="A170" s="6" t="s">
        <v>907</v>
      </c>
      <c r="B170" s="6" t="s">
        <v>907</v>
      </c>
      <c r="C170" s="7">
        <v>43160</v>
      </c>
      <c r="D170" s="8" t="s">
        <v>24</v>
      </c>
      <c r="E170" s="8" t="s">
        <v>674</v>
      </c>
      <c r="F170" s="9" t="s">
        <v>675</v>
      </c>
      <c r="G170" s="10" t="s">
        <v>812</v>
      </c>
      <c r="H170" s="8" t="s">
        <v>19</v>
      </c>
      <c r="I170" s="8" t="s">
        <v>1350</v>
      </c>
      <c r="J170" s="41">
        <v>209</v>
      </c>
      <c r="K170" s="11"/>
      <c r="L170" s="11"/>
      <c r="M170" s="11"/>
      <c r="N170" s="11"/>
      <c r="O170" s="59" t="s">
        <v>17</v>
      </c>
      <c r="P170" s="60" t="s">
        <v>1351</v>
      </c>
    </row>
    <row r="171" spans="1:16" s="34" customFormat="1" x14ac:dyDescent="0.25">
      <c r="A171" s="6" t="s">
        <v>907</v>
      </c>
      <c r="B171" s="6" t="s">
        <v>1179</v>
      </c>
      <c r="C171" s="7">
        <v>43160</v>
      </c>
      <c r="D171" s="8" t="s">
        <v>24</v>
      </c>
      <c r="E171" s="8" t="s">
        <v>674</v>
      </c>
      <c r="F171" s="9" t="s">
        <v>675</v>
      </c>
      <c r="G171" s="10" t="s">
        <v>813</v>
      </c>
      <c r="H171" s="8" t="s">
        <v>19</v>
      </c>
      <c r="I171" s="8" t="s">
        <v>1350</v>
      </c>
      <c r="J171" s="41">
        <v>228</v>
      </c>
      <c r="K171" s="11"/>
      <c r="L171" s="11"/>
      <c r="M171" s="11"/>
      <c r="N171" s="11"/>
      <c r="O171" s="59" t="s">
        <v>17</v>
      </c>
      <c r="P171" s="60" t="s">
        <v>1351</v>
      </c>
    </row>
    <row r="172" spans="1:16" s="34" customFormat="1" x14ac:dyDescent="0.25">
      <c r="A172" s="6" t="s">
        <v>908</v>
      </c>
      <c r="B172" s="6" t="s">
        <v>1195</v>
      </c>
      <c r="C172" s="7">
        <v>43160</v>
      </c>
      <c r="D172" s="8" t="s">
        <v>18</v>
      </c>
      <c r="E172" s="8" t="s">
        <v>676</v>
      </c>
      <c r="F172" s="9" t="s">
        <v>677</v>
      </c>
      <c r="G172" s="8" t="s">
        <v>814</v>
      </c>
      <c r="H172" s="8" t="s">
        <v>20</v>
      </c>
      <c r="I172" s="8" t="s">
        <v>1350</v>
      </c>
      <c r="J172" s="41">
        <v>395</v>
      </c>
      <c r="K172" s="11"/>
      <c r="L172" s="11"/>
      <c r="M172" s="11"/>
      <c r="N172" s="11"/>
      <c r="O172" s="59" t="s">
        <v>17</v>
      </c>
      <c r="P172" s="60" t="s">
        <v>1351</v>
      </c>
    </row>
    <row r="173" spans="1:16" s="34" customFormat="1" x14ac:dyDescent="0.25">
      <c r="A173" s="6" t="s">
        <v>909</v>
      </c>
      <c r="B173" s="6" t="s">
        <v>1180</v>
      </c>
      <c r="C173" s="7">
        <v>43160</v>
      </c>
      <c r="D173" s="8" t="s">
        <v>26</v>
      </c>
      <c r="E173" s="8" t="s">
        <v>678</v>
      </c>
      <c r="F173" s="9" t="s">
        <v>680</v>
      </c>
      <c r="G173" s="10" t="s">
        <v>815</v>
      </c>
      <c r="H173" s="8" t="s">
        <v>19</v>
      </c>
      <c r="I173" s="8" t="s">
        <v>809</v>
      </c>
      <c r="J173" s="41">
        <f>959+11.58</f>
        <v>970.58</v>
      </c>
      <c r="K173" s="11"/>
      <c r="L173" s="11"/>
      <c r="M173" s="11"/>
      <c r="N173" s="11"/>
      <c r="O173" s="59" t="s">
        <v>17</v>
      </c>
      <c r="P173" s="60" t="s">
        <v>1351</v>
      </c>
    </row>
    <row r="174" spans="1:16" s="34" customFormat="1" x14ac:dyDescent="0.25">
      <c r="A174" s="6" t="s">
        <v>909</v>
      </c>
      <c r="B174" s="6" t="s">
        <v>1196</v>
      </c>
      <c r="C174" s="7">
        <v>43160</v>
      </c>
      <c r="D174" s="8" t="s">
        <v>26</v>
      </c>
      <c r="E174" s="8" t="s">
        <v>678</v>
      </c>
      <c r="F174" s="9" t="s">
        <v>680</v>
      </c>
      <c r="G174" s="8" t="s">
        <v>816</v>
      </c>
      <c r="H174" s="8" t="s">
        <v>19</v>
      </c>
      <c r="I174" s="8" t="s">
        <v>809</v>
      </c>
      <c r="J174" s="41">
        <f>698+19.62</f>
        <v>717.62</v>
      </c>
      <c r="K174" s="11"/>
      <c r="L174" s="11"/>
      <c r="M174" s="11"/>
      <c r="N174" s="11"/>
      <c r="O174" s="59" t="s">
        <v>17</v>
      </c>
      <c r="P174" s="60" t="s">
        <v>1351</v>
      </c>
    </row>
    <row r="175" spans="1:16" s="34" customFormat="1" x14ac:dyDescent="0.25">
      <c r="A175" s="6" t="s">
        <v>910</v>
      </c>
      <c r="B175" s="6" t="s">
        <v>1197</v>
      </c>
      <c r="C175" s="7">
        <v>43160</v>
      </c>
      <c r="D175" s="8" t="s">
        <v>14</v>
      </c>
      <c r="E175" s="8" t="s">
        <v>679</v>
      </c>
      <c r="F175" s="9" t="s">
        <v>681</v>
      </c>
      <c r="G175" s="8" t="s">
        <v>817</v>
      </c>
      <c r="H175" s="8" t="s">
        <v>15</v>
      </c>
      <c r="I175" s="8" t="s">
        <v>22</v>
      </c>
      <c r="J175" s="41">
        <v>507</v>
      </c>
      <c r="K175" s="11"/>
      <c r="L175" s="11"/>
      <c r="M175" s="11"/>
      <c r="N175" s="11"/>
      <c r="O175" s="59" t="s">
        <v>17</v>
      </c>
      <c r="P175" s="60" t="s">
        <v>1351</v>
      </c>
    </row>
    <row r="176" spans="1:16" s="34" customFormat="1" x14ac:dyDescent="0.25">
      <c r="A176" s="6" t="s">
        <v>911</v>
      </c>
      <c r="B176" s="6" t="s">
        <v>1198</v>
      </c>
      <c r="C176" s="7">
        <v>43161</v>
      </c>
      <c r="D176" s="8" t="s">
        <v>18</v>
      </c>
      <c r="E176" s="8" t="s">
        <v>682</v>
      </c>
      <c r="F176" s="9" t="s">
        <v>683</v>
      </c>
      <c r="G176" s="8" t="s">
        <v>818</v>
      </c>
      <c r="H176" s="8" t="s">
        <v>19</v>
      </c>
      <c r="I176" s="8" t="s">
        <v>22</v>
      </c>
      <c r="J176" s="41">
        <v>795.3</v>
      </c>
      <c r="K176" s="11"/>
      <c r="L176" s="11"/>
      <c r="M176" s="11"/>
      <c r="N176" s="11"/>
      <c r="O176" s="59" t="s">
        <v>17</v>
      </c>
      <c r="P176" s="60" t="s">
        <v>1351</v>
      </c>
    </row>
    <row r="177" spans="1:16" s="34" customFormat="1" x14ac:dyDescent="0.25">
      <c r="A177" s="6" t="s">
        <v>911</v>
      </c>
      <c r="B177" s="6" t="s">
        <v>1199</v>
      </c>
      <c r="C177" s="7">
        <v>43161</v>
      </c>
      <c r="D177" s="8" t="s">
        <v>18</v>
      </c>
      <c r="E177" s="8" t="s">
        <v>682</v>
      </c>
      <c r="F177" s="9" t="s">
        <v>683</v>
      </c>
      <c r="G177" s="8" t="s">
        <v>819</v>
      </c>
      <c r="H177" s="8" t="s">
        <v>19</v>
      </c>
      <c r="I177" s="8" t="s">
        <v>22</v>
      </c>
      <c r="J177" s="41">
        <v>352.3</v>
      </c>
      <c r="K177" s="11"/>
      <c r="L177" s="11"/>
      <c r="M177" s="11"/>
      <c r="N177" s="11"/>
      <c r="O177" s="59" t="s">
        <v>17</v>
      </c>
      <c r="P177" s="60" t="s">
        <v>1351</v>
      </c>
    </row>
    <row r="178" spans="1:16" s="34" customFormat="1" x14ac:dyDescent="0.25">
      <c r="A178" s="6" t="s">
        <v>911</v>
      </c>
      <c r="B178" s="6" t="s">
        <v>1200</v>
      </c>
      <c r="C178" s="7">
        <v>43161</v>
      </c>
      <c r="D178" s="8" t="s">
        <v>18</v>
      </c>
      <c r="E178" s="8" t="s">
        <v>682</v>
      </c>
      <c r="F178" s="9" t="s">
        <v>683</v>
      </c>
      <c r="G178" s="8" t="s">
        <v>820</v>
      </c>
      <c r="H178" s="8" t="s">
        <v>19</v>
      </c>
      <c r="I178" s="8" t="s">
        <v>22</v>
      </c>
      <c r="J178" s="41">
        <v>195</v>
      </c>
      <c r="K178" s="11"/>
      <c r="L178" s="11"/>
      <c r="M178" s="11"/>
      <c r="N178" s="11"/>
      <c r="O178" s="59" t="s">
        <v>17</v>
      </c>
      <c r="P178" s="60" t="s">
        <v>1351</v>
      </c>
    </row>
    <row r="179" spans="1:16" s="34" customFormat="1" x14ac:dyDescent="0.25">
      <c r="A179" s="6" t="s">
        <v>912</v>
      </c>
      <c r="B179" s="6" t="s">
        <v>1201</v>
      </c>
      <c r="C179" s="7">
        <v>43162</v>
      </c>
      <c r="D179" s="8" t="s">
        <v>14</v>
      </c>
      <c r="E179" s="8" t="s">
        <v>684</v>
      </c>
      <c r="F179" s="9" t="s">
        <v>688</v>
      </c>
      <c r="G179" s="10" t="s">
        <v>821</v>
      </c>
      <c r="H179" s="8" t="s">
        <v>15</v>
      </c>
      <c r="I179" s="8" t="s">
        <v>1350</v>
      </c>
      <c r="J179" s="41">
        <v>228.3</v>
      </c>
      <c r="K179" s="11"/>
      <c r="L179" s="11"/>
      <c r="M179" s="11"/>
      <c r="N179" s="11"/>
      <c r="O179" s="59" t="s">
        <v>17</v>
      </c>
      <c r="P179" s="60" t="s">
        <v>1351</v>
      </c>
    </row>
    <row r="180" spans="1:16" s="34" customFormat="1" x14ac:dyDescent="0.25">
      <c r="A180" s="6" t="s">
        <v>913</v>
      </c>
      <c r="B180" s="6" t="s">
        <v>1202</v>
      </c>
      <c r="C180" s="7">
        <v>43162</v>
      </c>
      <c r="D180" s="8" t="s">
        <v>18</v>
      </c>
      <c r="E180" s="8" t="s">
        <v>685</v>
      </c>
      <c r="F180" s="9" t="s">
        <v>689</v>
      </c>
      <c r="G180" s="8" t="s">
        <v>822</v>
      </c>
      <c r="H180" s="8" t="s">
        <v>20</v>
      </c>
      <c r="I180" s="8" t="s">
        <v>1350</v>
      </c>
      <c r="J180" s="41">
        <v>317.3</v>
      </c>
      <c r="K180" s="11"/>
      <c r="L180" s="11"/>
      <c r="M180" s="11"/>
      <c r="N180" s="11"/>
      <c r="O180" s="59" t="s">
        <v>17</v>
      </c>
      <c r="P180" s="60" t="s">
        <v>1351</v>
      </c>
    </row>
    <row r="181" spans="1:16" s="34" customFormat="1" x14ac:dyDescent="0.25">
      <c r="A181" s="6" t="s">
        <v>913</v>
      </c>
      <c r="B181" s="6" t="s">
        <v>1203</v>
      </c>
      <c r="C181" s="7">
        <v>43162</v>
      </c>
      <c r="D181" s="8" t="s">
        <v>18</v>
      </c>
      <c r="E181" s="8" t="s">
        <v>685</v>
      </c>
      <c r="F181" s="9" t="s">
        <v>689</v>
      </c>
      <c r="G181" s="8" t="s">
        <v>823</v>
      </c>
      <c r="H181" s="8" t="s">
        <v>19</v>
      </c>
      <c r="I181" s="8" t="s">
        <v>1350</v>
      </c>
      <c r="J181" s="41">
        <v>135</v>
      </c>
      <c r="K181" s="11"/>
      <c r="L181" s="11"/>
      <c r="M181" s="11"/>
      <c r="N181" s="11"/>
      <c r="O181" s="59" t="s">
        <v>17</v>
      </c>
      <c r="P181" s="60" t="s">
        <v>1351</v>
      </c>
    </row>
    <row r="182" spans="1:16" s="34" customFormat="1" x14ac:dyDescent="0.25">
      <c r="A182" s="6" t="s">
        <v>914</v>
      </c>
      <c r="B182" s="6" t="s">
        <v>1204</v>
      </c>
      <c r="C182" s="7">
        <v>43162</v>
      </c>
      <c r="D182" s="8" t="s">
        <v>18</v>
      </c>
      <c r="E182" s="8" t="s">
        <v>686</v>
      </c>
      <c r="F182" s="9" t="s">
        <v>690</v>
      </c>
      <c r="G182" s="10" t="s">
        <v>824</v>
      </c>
      <c r="H182" s="8" t="s">
        <v>19</v>
      </c>
      <c r="I182" s="8" t="s">
        <v>16</v>
      </c>
      <c r="J182" s="41">
        <v>460</v>
      </c>
      <c r="K182" s="11"/>
      <c r="L182" s="11"/>
      <c r="M182" s="11"/>
      <c r="N182" s="11"/>
      <c r="O182" s="59" t="s">
        <v>17</v>
      </c>
      <c r="P182" s="60" t="s">
        <v>1351</v>
      </c>
    </row>
    <row r="183" spans="1:16" s="34" customFormat="1" x14ac:dyDescent="0.25">
      <c r="A183" s="6" t="s">
        <v>915</v>
      </c>
      <c r="B183" s="6" t="s">
        <v>1205</v>
      </c>
      <c r="C183" s="7">
        <v>43162</v>
      </c>
      <c r="D183" s="8" t="s">
        <v>26</v>
      </c>
      <c r="E183" s="8" t="s">
        <v>687</v>
      </c>
      <c r="F183" s="9" t="s">
        <v>691</v>
      </c>
      <c r="G183" s="9" t="s">
        <v>825</v>
      </c>
      <c r="H183" s="8" t="s">
        <v>19</v>
      </c>
      <c r="I183" s="8" t="s">
        <v>29</v>
      </c>
      <c r="J183" s="41">
        <v>103</v>
      </c>
      <c r="K183" s="11"/>
      <c r="L183" s="11"/>
      <c r="M183" s="11"/>
      <c r="N183" s="11"/>
      <c r="O183" s="59" t="s">
        <v>17</v>
      </c>
      <c r="P183" s="60" t="s">
        <v>1351</v>
      </c>
    </row>
    <row r="184" spans="1:16" s="34" customFormat="1" x14ac:dyDescent="0.25">
      <c r="A184" s="6" t="s">
        <v>915</v>
      </c>
      <c r="B184" s="6" t="s">
        <v>1206</v>
      </c>
      <c r="C184" s="7">
        <v>43162</v>
      </c>
      <c r="D184" s="8" t="s">
        <v>26</v>
      </c>
      <c r="E184" s="8" t="s">
        <v>687</v>
      </c>
      <c r="F184" s="9" t="s">
        <v>691</v>
      </c>
      <c r="G184" s="9" t="s">
        <v>825</v>
      </c>
      <c r="H184" s="8" t="s">
        <v>19</v>
      </c>
      <c r="I184" s="8" t="s">
        <v>29</v>
      </c>
      <c r="J184" s="41">
        <v>39.5</v>
      </c>
      <c r="K184" s="11"/>
      <c r="L184" s="11"/>
      <c r="M184" s="11"/>
      <c r="N184" s="11"/>
      <c r="O184" s="59" t="s">
        <v>17</v>
      </c>
      <c r="P184" s="60" t="s">
        <v>1351</v>
      </c>
    </row>
    <row r="185" spans="1:16" s="34" customFormat="1" x14ac:dyDescent="0.25">
      <c r="A185" s="6" t="s">
        <v>916</v>
      </c>
      <c r="B185" s="6" t="s">
        <v>1207</v>
      </c>
      <c r="C185" s="7">
        <v>43163</v>
      </c>
      <c r="D185" s="8" t="s">
        <v>26</v>
      </c>
      <c r="E185" s="8" t="s">
        <v>692</v>
      </c>
      <c r="F185" s="9" t="s">
        <v>695</v>
      </c>
      <c r="G185" s="8" t="s">
        <v>826</v>
      </c>
      <c r="H185" s="8" t="s">
        <v>20</v>
      </c>
      <c r="I185" s="8" t="s">
        <v>28</v>
      </c>
      <c r="J185" s="41">
        <v>0</v>
      </c>
      <c r="K185" s="11"/>
      <c r="L185" s="11"/>
      <c r="M185" s="11"/>
      <c r="N185" s="11"/>
      <c r="O185" s="59" t="s">
        <v>17</v>
      </c>
      <c r="P185" s="60" t="s">
        <v>1351</v>
      </c>
    </row>
    <row r="186" spans="1:16" s="34" customFormat="1" x14ac:dyDescent="0.25">
      <c r="A186" s="6" t="s">
        <v>917</v>
      </c>
      <c r="B186" s="6" t="s">
        <v>1208</v>
      </c>
      <c r="C186" s="7">
        <v>43163</v>
      </c>
      <c r="D186" s="8" t="s">
        <v>14</v>
      </c>
      <c r="E186" s="8" t="s">
        <v>693</v>
      </c>
      <c r="F186" s="9" t="s">
        <v>696</v>
      </c>
      <c r="G186" s="9" t="s">
        <v>827</v>
      </c>
      <c r="H186" s="8" t="s">
        <v>15</v>
      </c>
      <c r="I186" s="8" t="s">
        <v>1350</v>
      </c>
      <c r="J186" s="41">
        <v>230</v>
      </c>
      <c r="K186" s="11"/>
      <c r="L186" s="11"/>
      <c r="M186" s="11"/>
      <c r="N186" s="11"/>
      <c r="O186" s="59" t="s">
        <v>17</v>
      </c>
      <c r="P186" s="60" t="s">
        <v>1351</v>
      </c>
    </row>
    <row r="187" spans="1:16" s="34" customFormat="1" x14ac:dyDescent="0.25">
      <c r="A187" s="6" t="s">
        <v>918</v>
      </c>
      <c r="B187" s="6" t="s">
        <v>1209</v>
      </c>
      <c r="C187" s="7">
        <v>43163</v>
      </c>
      <c r="D187" s="8" t="s">
        <v>24</v>
      </c>
      <c r="E187" s="8" t="s">
        <v>694</v>
      </c>
      <c r="F187" s="9" t="s">
        <v>697</v>
      </c>
      <c r="G187" s="8" t="s">
        <v>828</v>
      </c>
      <c r="H187" s="8" t="s">
        <v>19</v>
      </c>
      <c r="I187" s="8" t="s">
        <v>16</v>
      </c>
      <c r="J187" s="41">
        <v>222</v>
      </c>
      <c r="K187" s="11"/>
      <c r="L187" s="11"/>
      <c r="M187" s="11"/>
      <c r="N187" s="11"/>
      <c r="O187" s="59" t="s">
        <v>17</v>
      </c>
      <c r="P187" s="60" t="s">
        <v>1351</v>
      </c>
    </row>
    <row r="188" spans="1:16" s="34" customFormat="1" x14ac:dyDescent="0.25">
      <c r="A188" s="6" t="s">
        <v>919</v>
      </c>
      <c r="B188" s="6" t="s">
        <v>1210</v>
      </c>
      <c r="C188" s="7">
        <v>43165</v>
      </c>
      <c r="D188" s="8" t="s">
        <v>26</v>
      </c>
      <c r="E188" s="8" t="s">
        <v>698</v>
      </c>
      <c r="F188" s="9" t="s">
        <v>699</v>
      </c>
      <c r="G188" s="8" t="s">
        <v>829</v>
      </c>
      <c r="H188" s="8" t="s">
        <v>20</v>
      </c>
      <c r="I188" s="8" t="s">
        <v>29</v>
      </c>
      <c r="J188" s="41">
        <v>440.32</v>
      </c>
      <c r="K188" s="11"/>
      <c r="L188" s="11"/>
      <c r="M188" s="11"/>
      <c r="N188" s="11"/>
      <c r="O188" s="59" t="s">
        <v>17</v>
      </c>
      <c r="P188" s="60" t="s">
        <v>1351</v>
      </c>
    </row>
    <row r="189" spans="1:16" s="34" customFormat="1" x14ac:dyDescent="0.25">
      <c r="A189" s="6" t="s">
        <v>920</v>
      </c>
      <c r="B189" s="6" t="s">
        <v>1211</v>
      </c>
      <c r="C189" s="7">
        <v>43165</v>
      </c>
      <c r="D189" s="8" t="s">
        <v>18</v>
      </c>
      <c r="E189" s="8" t="s">
        <v>700</v>
      </c>
      <c r="F189" s="9" t="s">
        <v>701</v>
      </c>
      <c r="G189" s="8" t="s">
        <v>830</v>
      </c>
      <c r="H189" s="8" t="s">
        <v>20</v>
      </c>
      <c r="I189" s="8" t="s">
        <v>32</v>
      </c>
      <c r="J189" s="41">
        <v>249.5</v>
      </c>
      <c r="K189" s="11"/>
      <c r="L189" s="11"/>
      <c r="M189" s="11"/>
      <c r="N189" s="11"/>
      <c r="O189" s="59" t="s">
        <v>17</v>
      </c>
      <c r="P189" s="60" t="s">
        <v>1351</v>
      </c>
    </row>
    <row r="190" spans="1:16" s="34" customFormat="1" x14ac:dyDescent="0.25">
      <c r="A190" s="6" t="s">
        <v>920</v>
      </c>
      <c r="B190" s="6" t="s">
        <v>1212</v>
      </c>
      <c r="C190" s="7">
        <v>43165</v>
      </c>
      <c r="D190" s="8" t="s">
        <v>18</v>
      </c>
      <c r="E190" s="8" t="s">
        <v>700</v>
      </c>
      <c r="F190" s="9" t="s">
        <v>701</v>
      </c>
      <c r="G190" s="8" t="s">
        <v>831</v>
      </c>
      <c r="H190" s="8" t="s">
        <v>19</v>
      </c>
      <c r="I190" s="8" t="s">
        <v>32</v>
      </c>
      <c r="J190" s="41">
        <v>385.6</v>
      </c>
      <c r="K190" s="11"/>
      <c r="L190" s="11"/>
      <c r="M190" s="11"/>
      <c r="N190" s="11"/>
      <c r="O190" s="59" t="s">
        <v>17</v>
      </c>
      <c r="P190" s="60" t="s">
        <v>1351</v>
      </c>
    </row>
    <row r="191" spans="1:16" s="34" customFormat="1" x14ac:dyDescent="0.25">
      <c r="A191" s="6" t="s">
        <v>921</v>
      </c>
      <c r="B191" s="6" t="s">
        <v>1213</v>
      </c>
      <c r="C191" s="7">
        <v>43166</v>
      </c>
      <c r="D191" s="8" t="s">
        <v>24</v>
      </c>
      <c r="E191" s="8" t="s">
        <v>702</v>
      </c>
      <c r="F191" s="9" t="s">
        <v>703</v>
      </c>
      <c r="G191" s="8" t="s">
        <v>832</v>
      </c>
      <c r="H191" s="8" t="s">
        <v>20</v>
      </c>
      <c r="I191" s="8" t="s">
        <v>22</v>
      </c>
      <c r="J191" s="41">
        <f>2345+5344+6681+120</f>
        <v>14490</v>
      </c>
      <c r="K191" s="11"/>
      <c r="L191" s="11"/>
      <c r="M191" s="11"/>
      <c r="N191" s="11"/>
      <c r="O191" s="59" t="s">
        <v>17</v>
      </c>
      <c r="P191" s="60" t="s">
        <v>1351</v>
      </c>
    </row>
    <row r="192" spans="1:16" s="34" customFormat="1" x14ac:dyDescent="0.25">
      <c r="A192" s="6" t="s">
        <v>922</v>
      </c>
      <c r="B192" s="6" t="s">
        <v>1214</v>
      </c>
      <c r="C192" s="7">
        <v>43166</v>
      </c>
      <c r="D192" s="8" t="s">
        <v>18</v>
      </c>
      <c r="E192" s="8" t="s">
        <v>704</v>
      </c>
      <c r="F192" s="9" t="s">
        <v>706</v>
      </c>
      <c r="G192" s="10" t="s">
        <v>833</v>
      </c>
      <c r="H192" s="8" t="s">
        <v>19</v>
      </c>
      <c r="I192" s="8" t="s">
        <v>16</v>
      </c>
      <c r="J192" s="41">
        <v>199.5</v>
      </c>
      <c r="K192" s="11"/>
      <c r="L192" s="11"/>
      <c r="M192" s="11"/>
      <c r="N192" s="11"/>
      <c r="O192" s="59" t="s">
        <v>17</v>
      </c>
      <c r="P192" s="60" t="s">
        <v>1351</v>
      </c>
    </row>
    <row r="193" spans="1:16" s="34" customFormat="1" x14ac:dyDescent="0.25">
      <c r="A193" s="6" t="s">
        <v>922</v>
      </c>
      <c r="B193" s="6" t="s">
        <v>1215</v>
      </c>
      <c r="C193" s="7">
        <v>43166</v>
      </c>
      <c r="D193" s="8" t="s">
        <v>18</v>
      </c>
      <c r="E193" s="8" t="s">
        <v>704</v>
      </c>
      <c r="F193" s="9" t="s">
        <v>706</v>
      </c>
      <c r="G193" s="8" t="s">
        <v>834</v>
      </c>
      <c r="H193" s="8" t="s">
        <v>20</v>
      </c>
      <c r="I193" s="8" t="s">
        <v>16</v>
      </c>
      <c r="J193" s="41">
        <v>207</v>
      </c>
      <c r="K193" s="11"/>
      <c r="L193" s="11"/>
      <c r="M193" s="11"/>
      <c r="N193" s="11"/>
      <c r="O193" s="59" t="s">
        <v>17</v>
      </c>
      <c r="P193" s="60" t="s">
        <v>1351</v>
      </c>
    </row>
    <row r="194" spans="1:16" s="34" customFormat="1" x14ac:dyDescent="0.25">
      <c r="A194" s="6" t="s">
        <v>923</v>
      </c>
      <c r="B194" s="6" t="s">
        <v>1216</v>
      </c>
      <c r="C194" s="7">
        <v>43166</v>
      </c>
      <c r="D194" s="8" t="s">
        <v>24</v>
      </c>
      <c r="E194" s="8" t="s">
        <v>705</v>
      </c>
      <c r="F194" s="9" t="s">
        <v>707</v>
      </c>
      <c r="G194" s="8" t="s">
        <v>835</v>
      </c>
      <c r="H194" s="8" t="s">
        <v>20</v>
      </c>
      <c r="I194" s="8" t="s">
        <v>22</v>
      </c>
      <c r="J194" s="41">
        <v>291.60000000000002</v>
      </c>
      <c r="K194" s="11"/>
      <c r="L194" s="11"/>
      <c r="M194" s="11"/>
      <c r="N194" s="11"/>
      <c r="O194" s="59" t="s">
        <v>17</v>
      </c>
      <c r="P194" s="60" t="s">
        <v>1351</v>
      </c>
    </row>
    <row r="195" spans="1:16" s="34" customFormat="1" x14ac:dyDescent="0.25">
      <c r="A195" s="6" t="s">
        <v>924</v>
      </c>
      <c r="B195" s="6" t="s">
        <v>1217</v>
      </c>
      <c r="C195" s="7">
        <v>43167</v>
      </c>
      <c r="D195" s="8" t="s">
        <v>18</v>
      </c>
      <c r="E195" s="8" t="s">
        <v>708</v>
      </c>
      <c r="F195" s="9" t="s">
        <v>710</v>
      </c>
      <c r="G195" s="8" t="s">
        <v>836</v>
      </c>
      <c r="H195" s="8" t="s">
        <v>20</v>
      </c>
      <c r="I195" s="8" t="s">
        <v>22</v>
      </c>
      <c r="J195" s="41">
        <v>385.6</v>
      </c>
      <c r="K195" s="11"/>
      <c r="L195" s="11"/>
      <c r="M195" s="11"/>
      <c r="N195" s="11"/>
      <c r="O195" s="59" t="s">
        <v>17</v>
      </c>
      <c r="P195" s="60" t="s">
        <v>1351</v>
      </c>
    </row>
    <row r="196" spans="1:16" s="34" customFormat="1" x14ac:dyDescent="0.25">
      <c r="A196" s="6" t="s">
        <v>925</v>
      </c>
      <c r="B196" s="6" t="s">
        <v>1218</v>
      </c>
      <c r="C196" s="7">
        <v>43167</v>
      </c>
      <c r="D196" s="8" t="s">
        <v>26</v>
      </c>
      <c r="E196" s="8" t="s">
        <v>709</v>
      </c>
      <c r="F196" s="9" t="s">
        <v>711</v>
      </c>
      <c r="G196" s="8" t="s">
        <v>837</v>
      </c>
      <c r="H196" s="8" t="s">
        <v>20</v>
      </c>
      <c r="I196" s="8" t="s">
        <v>16</v>
      </c>
      <c r="J196" s="41">
        <v>667</v>
      </c>
      <c r="K196" s="11"/>
      <c r="L196" s="11"/>
      <c r="M196" s="11"/>
      <c r="N196" s="11"/>
      <c r="O196" s="59" t="s">
        <v>17</v>
      </c>
      <c r="P196" s="60" t="s">
        <v>1351</v>
      </c>
    </row>
    <row r="197" spans="1:16" s="34" customFormat="1" x14ac:dyDescent="0.25">
      <c r="A197" s="6" t="s">
        <v>926</v>
      </c>
      <c r="B197" s="6" t="s">
        <v>1219</v>
      </c>
      <c r="C197" s="7">
        <v>43168</v>
      </c>
      <c r="D197" s="8" t="s">
        <v>23</v>
      </c>
      <c r="E197" s="8" t="s">
        <v>712</v>
      </c>
      <c r="F197" s="9" t="s">
        <v>714</v>
      </c>
      <c r="G197" s="10" t="s">
        <v>838</v>
      </c>
      <c r="H197" s="8" t="s">
        <v>19</v>
      </c>
      <c r="I197" s="8" t="s">
        <v>22</v>
      </c>
      <c r="J197" s="41">
        <f>2480+1579.2</f>
        <v>4059.2</v>
      </c>
      <c r="K197" s="11"/>
      <c r="L197" s="11"/>
      <c r="M197" s="11"/>
      <c r="N197" s="11"/>
      <c r="O197" s="59" t="s">
        <v>17</v>
      </c>
      <c r="P197" s="60" t="s">
        <v>1351</v>
      </c>
    </row>
    <row r="198" spans="1:16" s="34" customFormat="1" x14ac:dyDescent="0.25">
      <c r="A198" s="6" t="s">
        <v>927</v>
      </c>
      <c r="B198" s="6" t="s">
        <v>1220</v>
      </c>
      <c r="C198" s="7">
        <v>43168</v>
      </c>
      <c r="D198" s="8" t="s">
        <v>18</v>
      </c>
      <c r="E198" s="8" t="s">
        <v>713</v>
      </c>
      <c r="F198" s="9" t="s">
        <v>715</v>
      </c>
      <c r="G198" s="10" t="s">
        <v>839</v>
      </c>
      <c r="H198" s="8" t="s">
        <v>19</v>
      </c>
      <c r="I198" s="8" t="s">
        <v>1350</v>
      </c>
      <c r="J198" s="41">
        <f>1688.8+11677+270</f>
        <v>13635.8</v>
      </c>
      <c r="K198" s="11"/>
      <c r="L198" s="11"/>
      <c r="M198" s="11"/>
      <c r="N198" s="11"/>
      <c r="O198" s="59" t="s">
        <v>17</v>
      </c>
      <c r="P198" s="60" t="s">
        <v>1351</v>
      </c>
    </row>
    <row r="199" spans="1:16" s="34" customFormat="1" x14ac:dyDescent="0.25">
      <c r="A199" s="6" t="s">
        <v>928</v>
      </c>
      <c r="B199" s="6" t="s">
        <v>1221</v>
      </c>
      <c r="C199" s="7">
        <v>43170</v>
      </c>
      <c r="D199" s="8" t="s">
        <v>26</v>
      </c>
      <c r="E199" s="8" t="s">
        <v>716</v>
      </c>
      <c r="F199" s="9" t="s">
        <v>723</v>
      </c>
      <c r="G199" s="8" t="s">
        <v>840</v>
      </c>
      <c r="H199" s="8" t="s">
        <v>20</v>
      </c>
      <c r="I199" s="8" t="s">
        <v>1350</v>
      </c>
      <c r="J199" s="41">
        <v>388.7</v>
      </c>
      <c r="K199" s="11"/>
      <c r="L199" s="11"/>
      <c r="M199" s="11"/>
      <c r="N199" s="11"/>
      <c r="O199" s="59" t="s">
        <v>17</v>
      </c>
      <c r="P199" s="60" t="s">
        <v>1351</v>
      </c>
    </row>
    <row r="200" spans="1:16" s="34" customFormat="1" x14ac:dyDescent="0.25">
      <c r="A200" s="6" t="s">
        <v>928</v>
      </c>
      <c r="B200" s="6" t="s">
        <v>1221</v>
      </c>
      <c r="C200" s="7">
        <v>43170</v>
      </c>
      <c r="D200" s="8" t="s">
        <v>26</v>
      </c>
      <c r="E200" s="8" t="s">
        <v>716</v>
      </c>
      <c r="F200" s="9" t="s">
        <v>723</v>
      </c>
      <c r="G200" s="8" t="s">
        <v>841</v>
      </c>
      <c r="H200" s="8" t="s">
        <v>19</v>
      </c>
      <c r="I200" s="8" t="s">
        <v>1350</v>
      </c>
      <c r="J200" s="41">
        <f>2054+6557.5</f>
        <v>8611.5</v>
      </c>
      <c r="K200" s="11"/>
      <c r="L200" s="11"/>
      <c r="M200" s="11"/>
      <c r="N200" s="11"/>
      <c r="O200" s="59" t="s">
        <v>17</v>
      </c>
      <c r="P200" s="60" t="s">
        <v>1351</v>
      </c>
    </row>
    <row r="201" spans="1:16" s="34" customFormat="1" x14ac:dyDescent="0.25">
      <c r="A201" s="6" t="s">
        <v>929</v>
      </c>
      <c r="B201" s="6" t="s">
        <v>1222</v>
      </c>
      <c r="C201" s="7">
        <v>43170</v>
      </c>
      <c r="D201" s="8" t="s">
        <v>26</v>
      </c>
      <c r="E201" s="8" t="s">
        <v>717</v>
      </c>
      <c r="F201" s="9" t="s">
        <v>724</v>
      </c>
      <c r="G201" s="10" t="s">
        <v>842</v>
      </c>
      <c r="H201" s="8" t="s">
        <v>19</v>
      </c>
      <c r="I201" s="8" t="s">
        <v>810</v>
      </c>
      <c r="J201" s="41">
        <f>2600+10967+2882.2+1417.5</f>
        <v>17866.7</v>
      </c>
      <c r="K201" s="11"/>
      <c r="L201" s="11"/>
      <c r="M201" s="11"/>
      <c r="N201" s="11"/>
      <c r="O201" s="59" t="s">
        <v>17</v>
      </c>
      <c r="P201" s="60" t="s">
        <v>1351</v>
      </c>
    </row>
    <row r="202" spans="1:16" s="34" customFormat="1" x14ac:dyDescent="0.25">
      <c r="A202" s="6" t="s">
        <v>930</v>
      </c>
      <c r="B202" s="6" t="s">
        <v>1223</v>
      </c>
      <c r="C202" s="7">
        <v>43170</v>
      </c>
      <c r="D202" s="8" t="s">
        <v>26</v>
      </c>
      <c r="E202" s="8" t="s">
        <v>718</v>
      </c>
      <c r="F202" s="9" t="s">
        <v>725</v>
      </c>
      <c r="G202" s="8" t="s">
        <v>843</v>
      </c>
      <c r="H202" s="8" t="s">
        <v>20</v>
      </c>
      <c r="I202" s="8" t="s">
        <v>22</v>
      </c>
      <c r="J202" s="42">
        <f>4415.3+9495+200</f>
        <v>14110.3</v>
      </c>
      <c r="K202" s="11"/>
      <c r="L202" s="11"/>
      <c r="M202" s="11"/>
      <c r="N202" s="11"/>
      <c r="O202" s="59" t="s">
        <v>17</v>
      </c>
      <c r="P202" s="60" t="s">
        <v>1351</v>
      </c>
    </row>
    <row r="203" spans="1:16" s="34" customFormat="1" x14ac:dyDescent="0.25">
      <c r="A203" s="6" t="s">
        <v>931</v>
      </c>
      <c r="B203" s="6" t="s">
        <v>1224</v>
      </c>
      <c r="C203" s="7">
        <v>43170</v>
      </c>
      <c r="D203" s="8" t="s">
        <v>14</v>
      </c>
      <c r="E203" s="8" t="s">
        <v>719</v>
      </c>
      <c r="F203" s="9" t="s">
        <v>726</v>
      </c>
      <c r="G203" s="10" t="s">
        <v>844</v>
      </c>
      <c r="H203" s="8" t="s">
        <v>15</v>
      </c>
      <c r="I203" s="8" t="s">
        <v>1350</v>
      </c>
      <c r="J203" s="40">
        <v>296</v>
      </c>
      <c r="K203" s="11"/>
      <c r="L203" s="11"/>
      <c r="M203" s="11"/>
      <c r="N203" s="11"/>
      <c r="O203" s="59" t="s">
        <v>17</v>
      </c>
      <c r="P203" s="60" t="s">
        <v>1351</v>
      </c>
    </row>
    <row r="204" spans="1:16" s="34" customFormat="1" x14ac:dyDescent="0.25">
      <c r="A204" s="6" t="s">
        <v>932</v>
      </c>
      <c r="B204" s="6" t="s">
        <v>1225</v>
      </c>
      <c r="C204" s="7">
        <v>43170</v>
      </c>
      <c r="D204" s="8" t="s">
        <v>26</v>
      </c>
      <c r="E204" s="8" t="s">
        <v>720</v>
      </c>
      <c r="F204" s="9" t="s">
        <v>727</v>
      </c>
      <c r="G204" s="10" t="s">
        <v>845</v>
      </c>
      <c r="H204" s="8" t="s">
        <v>19</v>
      </c>
      <c r="I204" s="8" t="s">
        <v>29</v>
      </c>
      <c r="J204" s="41">
        <v>42.45</v>
      </c>
      <c r="K204" s="11"/>
      <c r="L204" s="11"/>
      <c r="M204" s="11"/>
      <c r="N204" s="11"/>
      <c r="O204" s="59" t="s">
        <v>17</v>
      </c>
      <c r="P204" s="60" t="s">
        <v>1351</v>
      </c>
    </row>
    <row r="205" spans="1:16" s="34" customFormat="1" x14ac:dyDescent="0.25">
      <c r="A205" s="6" t="s">
        <v>932</v>
      </c>
      <c r="B205" s="6" t="s">
        <v>1226</v>
      </c>
      <c r="C205" s="7">
        <v>43170</v>
      </c>
      <c r="D205" s="8" t="s">
        <v>26</v>
      </c>
      <c r="E205" s="8" t="s">
        <v>720</v>
      </c>
      <c r="F205" s="9" t="s">
        <v>727</v>
      </c>
      <c r="G205" s="10" t="s">
        <v>846</v>
      </c>
      <c r="H205" s="8" t="s">
        <v>19</v>
      </c>
      <c r="I205" s="8" t="s">
        <v>29</v>
      </c>
      <c r="J205" s="41">
        <v>39</v>
      </c>
      <c r="K205" s="11"/>
      <c r="L205" s="11"/>
      <c r="M205" s="11"/>
      <c r="N205" s="11"/>
      <c r="O205" s="59" t="s">
        <v>17</v>
      </c>
      <c r="P205" s="60" t="s">
        <v>1351</v>
      </c>
    </row>
    <row r="206" spans="1:16" s="34" customFormat="1" x14ac:dyDescent="0.25">
      <c r="A206" s="6" t="s">
        <v>932</v>
      </c>
      <c r="B206" s="6" t="s">
        <v>1227</v>
      </c>
      <c r="C206" s="7">
        <v>43170</v>
      </c>
      <c r="D206" s="8" t="s">
        <v>26</v>
      </c>
      <c r="E206" s="8" t="s">
        <v>720</v>
      </c>
      <c r="F206" s="9" t="s">
        <v>727</v>
      </c>
      <c r="G206" s="10" t="s">
        <v>847</v>
      </c>
      <c r="H206" s="8" t="s">
        <v>19</v>
      </c>
      <c r="I206" s="8" t="s">
        <v>29</v>
      </c>
      <c r="J206" s="41">
        <v>39.299999999999997</v>
      </c>
      <c r="K206" s="11"/>
      <c r="L206" s="11"/>
      <c r="M206" s="11"/>
      <c r="N206" s="11"/>
      <c r="O206" s="59" t="s">
        <v>17</v>
      </c>
      <c r="P206" s="60" t="s">
        <v>1351</v>
      </c>
    </row>
    <row r="207" spans="1:16" s="34" customFormat="1" x14ac:dyDescent="0.25">
      <c r="A207" s="6" t="s">
        <v>933</v>
      </c>
      <c r="B207" s="6" t="s">
        <v>1228</v>
      </c>
      <c r="C207" s="7">
        <v>43170</v>
      </c>
      <c r="D207" s="8" t="s">
        <v>26</v>
      </c>
      <c r="E207" s="8" t="s">
        <v>721</v>
      </c>
      <c r="F207" s="9" t="s">
        <v>728</v>
      </c>
      <c r="G207" s="8" t="s">
        <v>848</v>
      </c>
      <c r="H207" s="8" t="s">
        <v>20</v>
      </c>
      <c r="I207" s="8" t="s">
        <v>22</v>
      </c>
      <c r="J207" s="41">
        <v>811.6</v>
      </c>
      <c r="K207" s="11"/>
      <c r="L207" s="11"/>
      <c r="M207" s="11"/>
      <c r="N207" s="11"/>
      <c r="O207" s="59" t="s">
        <v>17</v>
      </c>
      <c r="P207" s="60" t="s">
        <v>1351</v>
      </c>
    </row>
    <row r="208" spans="1:16" s="34" customFormat="1" x14ac:dyDescent="0.25">
      <c r="A208" s="6" t="s">
        <v>934</v>
      </c>
      <c r="B208" s="6" t="s">
        <v>1229</v>
      </c>
      <c r="C208" s="7">
        <v>43170</v>
      </c>
      <c r="D208" s="8" t="s">
        <v>26</v>
      </c>
      <c r="E208" s="8" t="s">
        <v>722</v>
      </c>
      <c r="F208" s="9" t="s">
        <v>729</v>
      </c>
      <c r="G208" s="10" t="s">
        <v>849</v>
      </c>
      <c r="H208" s="8" t="s">
        <v>19</v>
      </c>
      <c r="I208" s="8" t="s">
        <v>30</v>
      </c>
      <c r="J208" s="41">
        <v>350</v>
      </c>
      <c r="K208" s="11"/>
      <c r="L208" s="11"/>
      <c r="M208" s="11"/>
      <c r="N208" s="11"/>
      <c r="O208" s="59" t="s">
        <v>17</v>
      </c>
      <c r="P208" s="60" t="s">
        <v>1351</v>
      </c>
    </row>
    <row r="209" spans="1:16" s="34" customFormat="1" ht="12.75" x14ac:dyDescent="0.2">
      <c r="A209" s="6" t="s">
        <v>935</v>
      </c>
      <c r="B209" s="6" t="s">
        <v>1230</v>
      </c>
      <c r="C209" s="7">
        <v>43171</v>
      </c>
      <c r="D209" s="8" t="s">
        <v>18</v>
      </c>
      <c r="E209" s="8" t="s">
        <v>730</v>
      </c>
      <c r="F209" s="8" t="s">
        <v>733</v>
      </c>
      <c r="G209" s="8" t="s">
        <v>850</v>
      </c>
      <c r="H209" s="8" t="s">
        <v>20</v>
      </c>
      <c r="I209" s="8" t="s">
        <v>32</v>
      </c>
      <c r="J209" s="11">
        <v>815</v>
      </c>
      <c r="K209" s="11"/>
      <c r="L209" s="11"/>
      <c r="M209" s="11"/>
      <c r="N209" s="11"/>
      <c r="O209" s="59" t="s">
        <v>17</v>
      </c>
      <c r="P209" s="60" t="s">
        <v>1351</v>
      </c>
    </row>
    <row r="210" spans="1:16" s="34" customFormat="1" x14ac:dyDescent="0.25">
      <c r="A210" s="6" t="s">
        <v>935</v>
      </c>
      <c r="B210" s="6" t="s">
        <v>1231</v>
      </c>
      <c r="C210" s="7">
        <v>43171</v>
      </c>
      <c r="D210" s="8" t="s">
        <v>18</v>
      </c>
      <c r="E210" s="8" t="s">
        <v>730</v>
      </c>
      <c r="F210" s="8" t="s">
        <v>733</v>
      </c>
      <c r="G210" s="8" t="s">
        <v>851</v>
      </c>
      <c r="H210" s="8" t="s">
        <v>19</v>
      </c>
      <c r="I210" s="8" t="s">
        <v>32</v>
      </c>
      <c r="J210" s="41">
        <v>205</v>
      </c>
      <c r="K210" s="11"/>
      <c r="L210" s="11"/>
      <c r="M210" s="11"/>
      <c r="N210" s="11"/>
      <c r="O210" s="59" t="s">
        <v>17</v>
      </c>
      <c r="P210" s="60" t="s">
        <v>1351</v>
      </c>
    </row>
    <row r="211" spans="1:16" s="34" customFormat="1" x14ac:dyDescent="0.25">
      <c r="A211" s="6" t="s">
        <v>936</v>
      </c>
      <c r="B211" s="6" t="s">
        <v>1232</v>
      </c>
      <c r="C211" s="7">
        <v>43171</v>
      </c>
      <c r="D211" s="8" t="s">
        <v>27</v>
      </c>
      <c r="E211" s="8" t="s">
        <v>731</v>
      </c>
      <c r="F211" s="8" t="s">
        <v>734</v>
      </c>
      <c r="G211" s="35" t="s">
        <v>852</v>
      </c>
      <c r="H211" s="8" t="s">
        <v>20</v>
      </c>
      <c r="I211" s="8" t="s">
        <v>1350</v>
      </c>
      <c r="J211" s="41">
        <v>1000</v>
      </c>
      <c r="K211" s="11"/>
      <c r="L211" s="11"/>
      <c r="M211" s="11"/>
      <c r="N211" s="11"/>
      <c r="O211" s="59" t="s">
        <v>17</v>
      </c>
      <c r="P211" s="60" t="s">
        <v>1351</v>
      </c>
    </row>
    <row r="212" spans="1:16" s="34" customFormat="1" x14ac:dyDescent="0.25">
      <c r="A212" s="6" t="s">
        <v>937</v>
      </c>
      <c r="B212" s="6" t="s">
        <v>1233</v>
      </c>
      <c r="C212" s="7">
        <v>43172</v>
      </c>
      <c r="D212" s="8" t="s">
        <v>26</v>
      </c>
      <c r="E212" s="8" t="s">
        <v>732</v>
      </c>
      <c r="F212" s="8" t="s">
        <v>735</v>
      </c>
      <c r="G212" s="35" t="s">
        <v>853</v>
      </c>
      <c r="H212" s="8" t="s">
        <v>20</v>
      </c>
      <c r="I212" s="8" t="s">
        <v>1350</v>
      </c>
      <c r="J212" s="40">
        <v>646</v>
      </c>
      <c r="K212" s="11"/>
      <c r="L212" s="11"/>
      <c r="M212" s="11"/>
      <c r="N212" s="11"/>
      <c r="O212" s="59" t="s">
        <v>17</v>
      </c>
      <c r="P212" s="60" t="s">
        <v>1351</v>
      </c>
    </row>
    <row r="213" spans="1:16" s="34" customFormat="1" x14ac:dyDescent="0.25">
      <c r="A213" s="6" t="s">
        <v>938</v>
      </c>
      <c r="B213" s="6" t="s">
        <v>1234</v>
      </c>
      <c r="C213" s="7">
        <v>43078</v>
      </c>
      <c r="D213" s="8" t="s">
        <v>190</v>
      </c>
      <c r="E213" s="8" t="s">
        <v>736</v>
      </c>
      <c r="F213" s="8" t="s">
        <v>737</v>
      </c>
      <c r="G213" s="35" t="s">
        <v>854</v>
      </c>
      <c r="H213" s="8" t="s">
        <v>20</v>
      </c>
      <c r="I213" s="8" t="s">
        <v>1350</v>
      </c>
      <c r="J213" s="41"/>
      <c r="K213" s="11"/>
      <c r="L213" s="11"/>
      <c r="M213" s="11"/>
      <c r="N213" s="11"/>
      <c r="O213" s="59" t="s">
        <v>17</v>
      </c>
      <c r="P213" s="60" t="s">
        <v>1351</v>
      </c>
    </row>
    <row r="214" spans="1:16" s="34" customFormat="1" x14ac:dyDescent="0.25">
      <c r="A214" s="6" t="s">
        <v>939</v>
      </c>
      <c r="B214" s="6" t="s">
        <v>1235</v>
      </c>
      <c r="C214" s="7">
        <v>43172</v>
      </c>
      <c r="D214" s="8" t="s">
        <v>34</v>
      </c>
      <c r="E214" s="8" t="s">
        <v>738</v>
      </c>
      <c r="F214" s="8" t="s">
        <v>739</v>
      </c>
      <c r="G214" s="8" t="s">
        <v>855</v>
      </c>
      <c r="H214" s="8" t="s">
        <v>19</v>
      </c>
      <c r="I214" s="36" t="s">
        <v>16</v>
      </c>
      <c r="J214" s="41">
        <v>543</v>
      </c>
      <c r="K214" s="11"/>
      <c r="L214" s="11"/>
      <c r="M214" s="11"/>
      <c r="N214" s="11"/>
      <c r="O214" s="59" t="s">
        <v>17</v>
      </c>
      <c r="P214" s="60" t="s">
        <v>1351</v>
      </c>
    </row>
    <row r="215" spans="1:16" s="34" customFormat="1" x14ac:dyDescent="0.25">
      <c r="A215" s="6" t="s">
        <v>940</v>
      </c>
      <c r="B215" s="6" t="s">
        <v>1236</v>
      </c>
      <c r="C215" s="7">
        <v>43173</v>
      </c>
      <c r="D215" s="8" t="s">
        <v>26</v>
      </c>
      <c r="E215" s="8" t="s">
        <v>740</v>
      </c>
      <c r="F215" s="8" t="s">
        <v>742</v>
      </c>
      <c r="G215" s="35" t="s">
        <v>856</v>
      </c>
      <c r="H215" s="8" t="s">
        <v>20</v>
      </c>
      <c r="I215" s="8" t="s">
        <v>29</v>
      </c>
      <c r="J215" s="41">
        <v>111.28</v>
      </c>
      <c r="K215" s="11"/>
      <c r="L215" s="11"/>
      <c r="M215" s="11"/>
      <c r="N215" s="11"/>
      <c r="O215" s="59" t="s">
        <v>17</v>
      </c>
      <c r="P215" s="60" t="s">
        <v>1351</v>
      </c>
    </row>
    <row r="216" spans="1:16" s="34" customFormat="1" x14ac:dyDescent="0.25">
      <c r="A216" s="6" t="s">
        <v>941</v>
      </c>
      <c r="B216" s="6" t="s">
        <v>1237</v>
      </c>
      <c r="C216" s="7">
        <v>43174</v>
      </c>
      <c r="D216" s="8" t="s">
        <v>18</v>
      </c>
      <c r="E216" s="8" t="s">
        <v>741</v>
      </c>
      <c r="F216" s="8" t="s">
        <v>743</v>
      </c>
      <c r="G216" s="8" t="s">
        <v>857</v>
      </c>
      <c r="H216" s="8" t="s">
        <v>19</v>
      </c>
      <c r="I216" s="8" t="s">
        <v>1350</v>
      </c>
      <c r="J216" s="41">
        <v>342.2</v>
      </c>
      <c r="K216" s="11"/>
      <c r="L216" s="11"/>
      <c r="M216" s="11"/>
      <c r="N216" s="11"/>
      <c r="O216" s="59" t="s">
        <v>17</v>
      </c>
      <c r="P216" s="60" t="s">
        <v>1351</v>
      </c>
    </row>
    <row r="217" spans="1:16" s="34" customFormat="1" x14ac:dyDescent="0.25">
      <c r="A217" s="6" t="s">
        <v>942</v>
      </c>
      <c r="B217" s="6" t="s">
        <v>1238</v>
      </c>
      <c r="C217" s="7">
        <v>43175</v>
      </c>
      <c r="D217" s="8" t="s">
        <v>26</v>
      </c>
      <c r="E217" s="8" t="s">
        <v>744</v>
      </c>
      <c r="F217" s="8" t="s">
        <v>745</v>
      </c>
      <c r="G217" s="35" t="s">
        <v>858</v>
      </c>
      <c r="H217" s="8" t="s">
        <v>20</v>
      </c>
      <c r="I217" s="36" t="s">
        <v>29</v>
      </c>
      <c r="J217" s="41">
        <v>106</v>
      </c>
      <c r="K217" s="11"/>
      <c r="L217" s="11"/>
      <c r="M217" s="11"/>
      <c r="N217" s="11"/>
      <c r="O217" s="59" t="s">
        <v>17</v>
      </c>
      <c r="P217" s="60" t="s">
        <v>1351</v>
      </c>
    </row>
    <row r="218" spans="1:16" s="34" customFormat="1" x14ac:dyDescent="0.25">
      <c r="A218" s="6" t="s">
        <v>943</v>
      </c>
      <c r="B218" s="6" t="s">
        <v>1239</v>
      </c>
      <c r="C218" s="7">
        <v>43175</v>
      </c>
      <c r="D218" s="8" t="s">
        <v>14</v>
      </c>
      <c r="E218" s="8" t="s">
        <v>746</v>
      </c>
      <c r="F218" s="8" t="s">
        <v>749</v>
      </c>
      <c r="G218" s="8" t="s">
        <v>859</v>
      </c>
      <c r="H218" s="8" t="s">
        <v>15</v>
      </c>
      <c r="I218" s="8" t="s">
        <v>29</v>
      </c>
      <c r="J218" s="41"/>
      <c r="K218" s="11"/>
      <c r="L218" s="11"/>
      <c r="M218" s="11"/>
      <c r="N218" s="11"/>
      <c r="O218" s="59" t="s">
        <v>17</v>
      </c>
      <c r="P218" s="60" t="s">
        <v>1351</v>
      </c>
    </row>
    <row r="219" spans="1:16" s="34" customFormat="1" x14ac:dyDescent="0.25">
      <c r="A219" s="6" t="s">
        <v>944</v>
      </c>
      <c r="B219" s="6" t="s">
        <v>1240</v>
      </c>
      <c r="C219" s="7">
        <v>43175</v>
      </c>
      <c r="D219" s="8" t="s">
        <v>18</v>
      </c>
      <c r="E219" s="8" t="s">
        <v>747</v>
      </c>
      <c r="F219" s="8" t="s">
        <v>750</v>
      </c>
      <c r="G219" s="8" t="s">
        <v>860</v>
      </c>
      <c r="H219" s="8" t="s">
        <v>19</v>
      </c>
      <c r="I219" s="36" t="s">
        <v>811</v>
      </c>
      <c r="J219" s="41">
        <v>1619.5</v>
      </c>
      <c r="K219" s="11"/>
      <c r="L219" s="11"/>
      <c r="M219" s="11"/>
      <c r="N219" s="11"/>
      <c r="O219" s="59" t="s">
        <v>17</v>
      </c>
      <c r="P219" s="60" t="s">
        <v>1351</v>
      </c>
    </row>
    <row r="220" spans="1:16" s="34" customFormat="1" x14ac:dyDescent="0.25">
      <c r="A220" s="6" t="s">
        <v>945</v>
      </c>
      <c r="B220" s="6" t="s">
        <v>1241</v>
      </c>
      <c r="C220" s="7">
        <v>43175</v>
      </c>
      <c r="D220" s="8" t="s">
        <v>14</v>
      </c>
      <c r="E220" s="8" t="s">
        <v>748</v>
      </c>
      <c r="F220" s="8" t="s">
        <v>751</v>
      </c>
      <c r="G220" s="8" t="s">
        <v>861</v>
      </c>
      <c r="H220" s="8" t="s">
        <v>15</v>
      </c>
      <c r="I220" s="8" t="s">
        <v>1350</v>
      </c>
      <c r="J220" s="41">
        <v>150</v>
      </c>
      <c r="K220" s="11"/>
      <c r="L220" s="11"/>
      <c r="M220" s="11"/>
      <c r="N220" s="11"/>
      <c r="O220" s="59" t="s">
        <v>17</v>
      </c>
      <c r="P220" s="60" t="s">
        <v>1351</v>
      </c>
    </row>
    <row r="221" spans="1:16" s="34" customFormat="1" x14ac:dyDescent="0.25">
      <c r="A221" s="6" t="s">
        <v>946</v>
      </c>
      <c r="B221" s="6" t="s">
        <v>1242</v>
      </c>
      <c r="C221" s="7">
        <v>43176</v>
      </c>
      <c r="D221" s="8" t="s">
        <v>26</v>
      </c>
      <c r="E221" s="8" t="s">
        <v>752</v>
      </c>
      <c r="F221" s="8" t="s">
        <v>756</v>
      </c>
      <c r="G221" s="8" t="s">
        <v>862</v>
      </c>
      <c r="H221" s="8" t="s">
        <v>19</v>
      </c>
      <c r="I221" s="36" t="s">
        <v>29</v>
      </c>
      <c r="J221" s="41"/>
      <c r="K221" s="11"/>
      <c r="L221" s="11"/>
      <c r="M221" s="11"/>
      <c r="N221" s="11"/>
      <c r="O221" s="59" t="s">
        <v>17</v>
      </c>
      <c r="P221" s="60" t="s">
        <v>1351</v>
      </c>
    </row>
    <row r="222" spans="1:16" s="34" customFormat="1" x14ac:dyDescent="0.25">
      <c r="A222" s="6" t="s">
        <v>947</v>
      </c>
      <c r="B222" s="6" t="s">
        <v>1243</v>
      </c>
      <c r="C222" s="7">
        <v>43177</v>
      </c>
      <c r="D222" s="8" t="s">
        <v>26</v>
      </c>
      <c r="E222" s="8" t="s">
        <v>753</v>
      </c>
      <c r="F222" s="8" t="s">
        <v>757</v>
      </c>
      <c r="G222" s="8" t="s">
        <v>863</v>
      </c>
      <c r="H222" s="8" t="s">
        <v>19</v>
      </c>
      <c r="I222" s="8" t="s">
        <v>1350</v>
      </c>
      <c r="J222" s="41">
        <v>1211.7</v>
      </c>
      <c r="K222" s="11"/>
      <c r="L222" s="11"/>
      <c r="M222" s="11"/>
      <c r="N222" s="11"/>
      <c r="O222" s="59" t="s">
        <v>17</v>
      </c>
      <c r="P222" s="60" t="s">
        <v>1351</v>
      </c>
    </row>
    <row r="223" spans="1:16" s="34" customFormat="1" x14ac:dyDescent="0.25">
      <c r="A223" s="6" t="s">
        <v>948</v>
      </c>
      <c r="B223" s="6" t="s">
        <v>1244</v>
      </c>
      <c r="C223" s="7">
        <v>43177</v>
      </c>
      <c r="D223" s="8" t="s">
        <v>26</v>
      </c>
      <c r="E223" s="8" t="s">
        <v>754</v>
      </c>
      <c r="F223" s="8" t="s">
        <v>758</v>
      </c>
      <c r="G223" s="35" t="s">
        <v>864</v>
      </c>
      <c r="H223" s="8" t="s">
        <v>20</v>
      </c>
      <c r="I223" s="8" t="s">
        <v>1350</v>
      </c>
      <c r="J223" s="41">
        <f>2147+5538+450</f>
        <v>8135</v>
      </c>
      <c r="K223" s="11"/>
      <c r="L223" s="11"/>
      <c r="M223" s="11"/>
      <c r="N223" s="11"/>
      <c r="O223" s="59" t="s">
        <v>17</v>
      </c>
      <c r="P223" s="60" t="s">
        <v>1351</v>
      </c>
    </row>
    <row r="224" spans="1:16" s="34" customFormat="1" x14ac:dyDescent="0.25">
      <c r="A224" s="6" t="s">
        <v>949</v>
      </c>
      <c r="B224" s="6" t="s">
        <v>1245</v>
      </c>
      <c r="C224" s="7">
        <v>43178</v>
      </c>
      <c r="D224" s="8" t="s">
        <v>18</v>
      </c>
      <c r="E224" s="8" t="s">
        <v>755</v>
      </c>
      <c r="F224" s="8" t="s">
        <v>759</v>
      </c>
      <c r="G224" s="8" t="s">
        <v>865</v>
      </c>
      <c r="H224" s="8" t="s">
        <v>19</v>
      </c>
      <c r="I224" s="36" t="s">
        <v>16</v>
      </c>
      <c r="J224" s="41">
        <v>207.5</v>
      </c>
      <c r="K224" s="11"/>
      <c r="L224" s="11"/>
      <c r="M224" s="11"/>
      <c r="N224" s="11"/>
      <c r="O224" s="59" t="s">
        <v>17</v>
      </c>
      <c r="P224" s="60" t="s">
        <v>1351</v>
      </c>
    </row>
    <row r="225" spans="1:16" s="34" customFormat="1" x14ac:dyDescent="0.25">
      <c r="A225" s="6" t="s">
        <v>949</v>
      </c>
      <c r="B225" s="6" t="s">
        <v>1246</v>
      </c>
      <c r="C225" s="7">
        <v>43178</v>
      </c>
      <c r="D225" s="8" t="s">
        <v>18</v>
      </c>
      <c r="E225" s="8" t="s">
        <v>755</v>
      </c>
      <c r="F225" s="8" t="s">
        <v>759</v>
      </c>
      <c r="G225" s="8" t="s">
        <v>866</v>
      </c>
      <c r="H225" s="8" t="s">
        <v>19</v>
      </c>
      <c r="I225" s="36" t="s">
        <v>16</v>
      </c>
      <c r="J225" s="41">
        <v>228.1</v>
      </c>
      <c r="K225" s="11"/>
      <c r="L225" s="11"/>
      <c r="M225" s="11"/>
      <c r="N225" s="11"/>
      <c r="O225" s="59" t="s">
        <v>17</v>
      </c>
      <c r="P225" s="60" t="s">
        <v>1351</v>
      </c>
    </row>
    <row r="226" spans="1:16" s="34" customFormat="1" x14ac:dyDescent="0.25">
      <c r="A226" s="6" t="s">
        <v>949</v>
      </c>
      <c r="B226" s="6" t="s">
        <v>1245</v>
      </c>
      <c r="C226" s="7">
        <v>43178</v>
      </c>
      <c r="D226" s="8" t="s">
        <v>18</v>
      </c>
      <c r="E226" s="8" t="s">
        <v>755</v>
      </c>
      <c r="F226" s="8" t="s">
        <v>759</v>
      </c>
      <c r="G226" s="8" t="s">
        <v>867</v>
      </c>
      <c r="H226" s="8" t="s">
        <v>19</v>
      </c>
      <c r="I226" s="36" t="s">
        <v>16</v>
      </c>
      <c r="J226" s="41">
        <v>211.7</v>
      </c>
      <c r="K226" s="11"/>
      <c r="L226" s="11"/>
      <c r="M226" s="11"/>
      <c r="N226" s="11"/>
      <c r="O226" s="59" t="s">
        <v>17</v>
      </c>
      <c r="P226" s="60" t="s">
        <v>1351</v>
      </c>
    </row>
    <row r="227" spans="1:16" s="34" customFormat="1" x14ac:dyDescent="0.25">
      <c r="A227" s="6" t="s">
        <v>949</v>
      </c>
      <c r="B227" s="6" t="s">
        <v>1246</v>
      </c>
      <c r="C227" s="7">
        <v>43178</v>
      </c>
      <c r="D227" s="8" t="s">
        <v>18</v>
      </c>
      <c r="E227" s="8" t="s">
        <v>755</v>
      </c>
      <c r="F227" s="8" t="s">
        <v>759</v>
      </c>
      <c r="G227" s="8" t="s">
        <v>868</v>
      </c>
      <c r="H227" s="8" t="s">
        <v>19</v>
      </c>
      <c r="I227" s="36" t="s">
        <v>16</v>
      </c>
      <c r="J227" s="41">
        <v>187.1</v>
      </c>
      <c r="K227" s="11"/>
      <c r="L227" s="11"/>
      <c r="M227" s="11"/>
      <c r="N227" s="11"/>
      <c r="O227" s="59" t="s">
        <v>17</v>
      </c>
      <c r="P227" s="60" t="s">
        <v>1351</v>
      </c>
    </row>
    <row r="228" spans="1:16" s="34" customFormat="1" x14ac:dyDescent="0.25">
      <c r="A228" s="6" t="s">
        <v>949</v>
      </c>
      <c r="B228" s="6" t="s">
        <v>1247</v>
      </c>
      <c r="C228" s="7">
        <v>43178</v>
      </c>
      <c r="D228" s="8" t="s">
        <v>18</v>
      </c>
      <c r="E228" s="8" t="s">
        <v>755</v>
      </c>
      <c r="F228" s="8" t="s">
        <v>759</v>
      </c>
      <c r="G228" s="35" t="s">
        <v>869</v>
      </c>
      <c r="H228" s="8" t="s">
        <v>20</v>
      </c>
      <c r="I228" s="36" t="s">
        <v>16</v>
      </c>
      <c r="J228" s="41">
        <f>4374+3592</f>
        <v>7966</v>
      </c>
      <c r="K228" s="11"/>
      <c r="L228" s="11"/>
      <c r="M228" s="11"/>
      <c r="N228" s="11"/>
      <c r="O228" s="59" t="s">
        <v>17</v>
      </c>
      <c r="P228" s="60" t="s">
        <v>1351</v>
      </c>
    </row>
    <row r="229" spans="1:16" s="34" customFormat="1" x14ac:dyDescent="0.25">
      <c r="A229" s="6" t="s">
        <v>950</v>
      </c>
      <c r="B229" s="6" t="s">
        <v>1248</v>
      </c>
      <c r="C229" s="7">
        <v>43131</v>
      </c>
      <c r="D229" s="8" t="s">
        <v>18</v>
      </c>
      <c r="E229" s="8" t="s">
        <v>760</v>
      </c>
      <c r="F229" s="8" t="s">
        <v>763</v>
      </c>
      <c r="G229" s="8" t="s">
        <v>870</v>
      </c>
      <c r="H229" s="8" t="s">
        <v>19</v>
      </c>
      <c r="I229" s="8" t="s">
        <v>16</v>
      </c>
      <c r="J229" s="41"/>
      <c r="K229" s="11"/>
      <c r="L229" s="11"/>
      <c r="M229" s="11"/>
      <c r="N229" s="11"/>
      <c r="O229" s="59" t="s">
        <v>17</v>
      </c>
      <c r="P229" s="60" t="s">
        <v>1351</v>
      </c>
    </row>
    <row r="230" spans="1:16" s="34" customFormat="1" x14ac:dyDescent="0.25">
      <c r="A230" s="6" t="s">
        <v>951</v>
      </c>
      <c r="B230" s="6" t="s">
        <v>1249</v>
      </c>
      <c r="C230" s="7">
        <v>43178</v>
      </c>
      <c r="D230" s="8" t="s">
        <v>26</v>
      </c>
      <c r="E230" s="8" t="s">
        <v>761</v>
      </c>
      <c r="F230" s="8" t="s">
        <v>764</v>
      </c>
      <c r="G230" s="8" t="s">
        <v>871</v>
      </c>
      <c r="H230" s="8" t="s">
        <v>19</v>
      </c>
      <c r="I230" s="8" t="s">
        <v>1350</v>
      </c>
      <c r="J230" s="41">
        <v>190</v>
      </c>
      <c r="K230" s="11"/>
      <c r="L230" s="11"/>
      <c r="M230" s="11"/>
      <c r="N230" s="11"/>
      <c r="O230" s="59" t="s">
        <v>17</v>
      </c>
      <c r="P230" s="60" t="s">
        <v>1351</v>
      </c>
    </row>
    <row r="231" spans="1:16" s="34" customFormat="1" x14ac:dyDescent="0.25">
      <c r="A231" s="6" t="s">
        <v>951</v>
      </c>
      <c r="B231" s="6" t="s">
        <v>1250</v>
      </c>
      <c r="C231" s="7">
        <v>43178</v>
      </c>
      <c r="D231" s="8" t="s">
        <v>26</v>
      </c>
      <c r="E231" s="8" t="s">
        <v>761</v>
      </c>
      <c r="F231" s="8" t="s">
        <v>764</v>
      </c>
      <c r="G231" s="8" t="s">
        <v>872</v>
      </c>
      <c r="H231" s="8" t="s">
        <v>19</v>
      </c>
      <c r="I231" s="8" t="s">
        <v>1350</v>
      </c>
      <c r="J231" s="41">
        <v>241.9</v>
      </c>
      <c r="K231" s="11"/>
      <c r="L231" s="11"/>
      <c r="M231" s="11"/>
      <c r="N231" s="11"/>
      <c r="O231" s="59" t="s">
        <v>17</v>
      </c>
      <c r="P231" s="60" t="s">
        <v>1351</v>
      </c>
    </row>
    <row r="232" spans="1:16" s="34" customFormat="1" x14ac:dyDescent="0.25">
      <c r="A232" s="6" t="s">
        <v>951</v>
      </c>
      <c r="B232" s="6" t="s">
        <v>1251</v>
      </c>
      <c r="C232" s="7">
        <v>43178</v>
      </c>
      <c r="D232" s="8" t="s">
        <v>26</v>
      </c>
      <c r="E232" s="8" t="s">
        <v>762</v>
      </c>
      <c r="F232" s="8" t="s">
        <v>764</v>
      </c>
      <c r="G232" s="8" t="s">
        <v>873</v>
      </c>
      <c r="H232" s="8" t="s">
        <v>19</v>
      </c>
      <c r="I232" s="8" t="s">
        <v>1350</v>
      </c>
      <c r="J232" s="41">
        <v>231.8</v>
      </c>
      <c r="K232" s="11"/>
      <c r="L232" s="11"/>
      <c r="M232" s="11"/>
      <c r="N232" s="11"/>
      <c r="O232" s="59" t="s">
        <v>17</v>
      </c>
      <c r="P232" s="60" t="s">
        <v>1351</v>
      </c>
    </row>
    <row r="233" spans="1:16" s="34" customFormat="1" x14ac:dyDescent="0.25">
      <c r="A233" s="6" t="s">
        <v>952</v>
      </c>
      <c r="B233" s="6" t="s">
        <v>1252</v>
      </c>
      <c r="C233" s="7">
        <v>43179</v>
      </c>
      <c r="D233" s="8" t="s">
        <v>18</v>
      </c>
      <c r="E233" s="8" t="s">
        <v>765</v>
      </c>
      <c r="F233" s="8" t="s">
        <v>768</v>
      </c>
      <c r="G233" s="35" t="s">
        <v>874</v>
      </c>
      <c r="H233" s="8" t="s">
        <v>20</v>
      </c>
      <c r="I233" s="8" t="s">
        <v>22</v>
      </c>
      <c r="J233" s="41">
        <v>221.9</v>
      </c>
      <c r="K233" s="11"/>
      <c r="L233" s="11"/>
      <c r="M233" s="11"/>
      <c r="N233" s="11"/>
      <c r="O233" s="59" t="s">
        <v>17</v>
      </c>
      <c r="P233" s="60" t="s">
        <v>1351</v>
      </c>
    </row>
    <row r="234" spans="1:16" s="34" customFormat="1" x14ac:dyDescent="0.25">
      <c r="A234" s="6" t="s">
        <v>952</v>
      </c>
      <c r="B234" s="6" t="s">
        <v>1253</v>
      </c>
      <c r="C234" s="7">
        <v>43179</v>
      </c>
      <c r="D234" s="8" t="s">
        <v>18</v>
      </c>
      <c r="E234" s="8" t="s">
        <v>765</v>
      </c>
      <c r="F234" s="8" t="s">
        <v>768</v>
      </c>
      <c r="G234" s="35" t="s">
        <v>875</v>
      </c>
      <c r="H234" s="8" t="s">
        <v>19</v>
      </c>
      <c r="I234" s="8" t="s">
        <v>22</v>
      </c>
      <c r="J234" s="41">
        <v>231.6</v>
      </c>
      <c r="K234" s="11"/>
      <c r="L234" s="11"/>
      <c r="M234" s="11"/>
      <c r="N234" s="11"/>
      <c r="O234" s="59" t="s">
        <v>17</v>
      </c>
      <c r="P234" s="60" t="s">
        <v>1351</v>
      </c>
    </row>
    <row r="235" spans="1:16" s="34" customFormat="1" x14ac:dyDescent="0.25">
      <c r="A235" s="6" t="s">
        <v>953</v>
      </c>
      <c r="B235" s="6" t="s">
        <v>1254</v>
      </c>
      <c r="C235" s="7">
        <v>43179</v>
      </c>
      <c r="D235" s="8" t="s">
        <v>14</v>
      </c>
      <c r="E235" s="8" t="s">
        <v>766</v>
      </c>
      <c r="F235" s="8" t="s">
        <v>769</v>
      </c>
      <c r="G235" s="8" t="s">
        <v>876</v>
      </c>
      <c r="H235" s="8" t="s">
        <v>15</v>
      </c>
      <c r="I235" s="8" t="s">
        <v>16</v>
      </c>
      <c r="J235" s="41">
        <f>281.9+334</f>
        <v>615.9</v>
      </c>
      <c r="K235" s="11"/>
      <c r="L235" s="11"/>
      <c r="M235" s="11"/>
      <c r="N235" s="11"/>
      <c r="O235" s="59" t="s">
        <v>17</v>
      </c>
      <c r="P235" s="60" t="s">
        <v>1351</v>
      </c>
    </row>
    <row r="236" spans="1:16" s="34" customFormat="1" x14ac:dyDescent="0.25">
      <c r="A236" s="6" t="s">
        <v>954</v>
      </c>
      <c r="B236" s="6" t="s">
        <v>1255</v>
      </c>
      <c r="C236" s="7">
        <v>43179</v>
      </c>
      <c r="D236" s="8" t="s">
        <v>18</v>
      </c>
      <c r="E236" s="8" t="s">
        <v>767</v>
      </c>
      <c r="F236" s="8" t="s">
        <v>770</v>
      </c>
      <c r="G236" s="35" t="s">
        <v>877</v>
      </c>
      <c r="H236" s="8" t="s">
        <v>20</v>
      </c>
      <c r="I236" s="8" t="s">
        <v>22</v>
      </c>
      <c r="J236" s="41">
        <f>3489.8+3327.8</f>
        <v>6817.6</v>
      </c>
      <c r="K236" s="11"/>
      <c r="L236" s="11"/>
      <c r="M236" s="11"/>
      <c r="N236" s="11"/>
      <c r="O236" s="59" t="s">
        <v>17</v>
      </c>
      <c r="P236" s="60" t="s">
        <v>1351</v>
      </c>
    </row>
    <row r="237" spans="1:16" s="34" customFormat="1" x14ac:dyDescent="0.25">
      <c r="A237" s="6" t="s">
        <v>955</v>
      </c>
      <c r="B237" s="6" t="s">
        <v>1256</v>
      </c>
      <c r="C237" s="7">
        <v>43181</v>
      </c>
      <c r="D237" s="8" t="s">
        <v>26</v>
      </c>
      <c r="E237" s="8" t="s">
        <v>771</v>
      </c>
      <c r="F237" s="8" t="s">
        <v>775</v>
      </c>
      <c r="G237" s="37" t="s">
        <v>878</v>
      </c>
      <c r="H237" s="8" t="s">
        <v>19</v>
      </c>
      <c r="I237" s="8" t="s">
        <v>1350</v>
      </c>
      <c r="J237" s="41">
        <v>361.6</v>
      </c>
      <c r="K237" s="11"/>
      <c r="L237" s="11"/>
      <c r="M237" s="11"/>
      <c r="N237" s="11"/>
      <c r="O237" s="59" t="s">
        <v>17</v>
      </c>
      <c r="P237" s="60" t="s">
        <v>1351</v>
      </c>
    </row>
    <row r="238" spans="1:16" s="34" customFormat="1" x14ac:dyDescent="0.25">
      <c r="A238" s="6" t="s">
        <v>955</v>
      </c>
      <c r="B238" s="6" t="s">
        <v>1257</v>
      </c>
      <c r="C238" s="7">
        <v>43181</v>
      </c>
      <c r="D238" s="8" t="s">
        <v>26</v>
      </c>
      <c r="E238" s="8" t="s">
        <v>771</v>
      </c>
      <c r="F238" s="8" t="s">
        <v>775</v>
      </c>
      <c r="G238" s="37" t="s">
        <v>879</v>
      </c>
      <c r="H238" s="8" t="s">
        <v>19</v>
      </c>
      <c r="I238" s="8" t="s">
        <v>1350</v>
      </c>
      <c r="J238" s="41">
        <v>175</v>
      </c>
      <c r="K238" s="11"/>
      <c r="L238" s="11"/>
      <c r="M238" s="11"/>
      <c r="N238" s="11"/>
      <c r="O238" s="59" t="s">
        <v>17</v>
      </c>
      <c r="P238" s="60" t="s">
        <v>1351</v>
      </c>
    </row>
    <row r="239" spans="1:16" s="34" customFormat="1" x14ac:dyDescent="0.25">
      <c r="A239" s="6" t="s">
        <v>956</v>
      </c>
      <c r="B239" s="6" t="s">
        <v>1258</v>
      </c>
      <c r="C239" s="7">
        <v>43181</v>
      </c>
      <c r="D239" s="8" t="s">
        <v>18</v>
      </c>
      <c r="E239" s="8" t="s">
        <v>772</v>
      </c>
      <c r="F239" s="8" t="s">
        <v>776</v>
      </c>
      <c r="G239" s="35" t="s">
        <v>880</v>
      </c>
      <c r="H239" s="8" t="s">
        <v>20</v>
      </c>
      <c r="I239" s="8" t="s">
        <v>1350</v>
      </c>
      <c r="J239" s="41">
        <v>348.7</v>
      </c>
      <c r="K239" s="11"/>
      <c r="L239" s="11"/>
      <c r="M239" s="11"/>
      <c r="N239" s="11"/>
      <c r="O239" s="59" t="s">
        <v>17</v>
      </c>
      <c r="P239" s="60" t="s">
        <v>1351</v>
      </c>
    </row>
    <row r="240" spans="1:16" s="34" customFormat="1" x14ac:dyDescent="0.25">
      <c r="A240" s="6" t="s">
        <v>956</v>
      </c>
      <c r="B240" s="6" t="s">
        <v>1259</v>
      </c>
      <c r="C240" s="7">
        <v>43181</v>
      </c>
      <c r="D240" s="8" t="s">
        <v>18</v>
      </c>
      <c r="E240" s="8" t="s">
        <v>772</v>
      </c>
      <c r="F240" s="8" t="s">
        <v>776</v>
      </c>
      <c r="G240" s="35" t="s">
        <v>881</v>
      </c>
      <c r="H240" s="8" t="s">
        <v>19</v>
      </c>
      <c r="I240" s="8" t="s">
        <v>1350</v>
      </c>
      <c r="J240" s="41">
        <v>247</v>
      </c>
      <c r="K240" s="11"/>
      <c r="L240" s="11"/>
      <c r="M240" s="11"/>
      <c r="N240" s="11"/>
      <c r="O240" s="59" t="s">
        <v>17</v>
      </c>
      <c r="P240" s="60" t="s">
        <v>1351</v>
      </c>
    </row>
    <row r="241" spans="1:16" s="34" customFormat="1" x14ac:dyDescent="0.25">
      <c r="A241" s="6" t="s">
        <v>957</v>
      </c>
      <c r="B241" s="6" t="s">
        <v>1260</v>
      </c>
      <c r="C241" s="7">
        <v>43181</v>
      </c>
      <c r="D241" s="8" t="s">
        <v>18</v>
      </c>
      <c r="E241" s="8" t="s">
        <v>773</v>
      </c>
      <c r="F241" s="8" t="s">
        <v>777</v>
      </c>
      <c r="G241" s="35" t="s">
        <v>882</v>
      </c>
      <c r="H241" s="8" t="s">
        <v>20</v>
      </c>
      <c r="I241" s="36" t="s">
        <v>16</v>
      </c>
      <c r="J241" s="41">
        <v>468.1</v>
      </c>
      <c r="K241" s="11"/>
      <c r="L241" s="11"/>
      <c r="M241" s="11"/>
      <c r="N241" s="11"/>
      <c r="O241" s="59" t="s">
        <v>17</v>
      </c>
      <c r="P241" s="60" t="s">
        <v>1351</v>
      </c>
    </row>
    <row r="242" spans="1:16" s="34" customFormat="1" x14ac:dyDescent="0.25">
      <c r="A242" s="6" t="s">
        <v>957</v>
      </c>
      <c r="B242" s="6" t="s">
        <v>1261</v>
      </c>
      <c r="C242" s="7">
        <v>43181</v>
      </c>
      <c r="D242" s="8" t="s">
        <v>18</v>
      </c>
      <c r="E242" s="8" t="s">
        <v>773</v>
      </c>
      <c r="F242" s="8" t="s">
        <v>777</v>
      </c>
      <c r="G242" s="35" t="s">
        <v>883</v>
      </c>
      <c r="H242" s="8" t="s">
        <v>19</v>
      </c>
      <c r="I242" s="36" t="s">
        <v>16</v>
      </c>
      <c r="J242" s="41">
        <v>137</v>
      </c>
      <c r="K242" s="11"/>
      <c r="L242" s="11"/>
      <c r="M242" s="11"/>
      <c r="N242" s="11"/>
      <c r="O242" s="59" t="s">
        <v>17</v>
      </c>
      <c r="P242" s="60" t="s">
        <v>1351</v>
      </c>
    </row>
    <row r="243" spans="1:16" s="34" customFormat="1" x14ac:dyDescent="0.25">
      <c r="A243" s="6" t="s">
        <v>957</v>
      </c>
      <c r="B243" s="6" t="s">
        <v>1262</v>
      </c>
      <c r="C243" s="7">
        <v>43181</v>
      </c>
      <c r="D243" s="8" t="s">
        <v>18</v>
      </c>
      <c r="E243" s="8" t="s">
        <v>773</v>
      </c>
      <c r="F243" s="8" t="s">
        <v>777</v>
      </c>
      <c r="G243" s="35" t="s">
        <v>884</v>
      </c>
      <c r="H243" s="8" t="s">
        <v>19</v>
      </c>
      <c r="I243" s="36" t="s">
        <v>16</v>
      </c>
      <c r="J243" s="41">
        <v>623.5</v>
      </c>
      <c r="K243" s="11"/>
      <c r="L243" s="11"/>
      <c r="M243" s="11"/>
      <c r="N243" s="11"/>
      <c r="O243" s="59" t="s">
        <v>17</v>
      </c>
      <c r="P243" s="60" t="s">
        <v>1351</v>
      </c>
    </row>
    <row r="244" spans="1:16" s="34" customFormat="1" x14ac:dyDescent="0.25">
      <c r="A244" s="6" t="s">
        <v>958</v>
      </c>
      <c r="B244" s="6" t="s">
        <v>1263</v>
      </c>
      <c r="C244" s="7">
        <v>43181</v>
      </c>
      <c r="D244" s="8" t="s">
        <v>18</v>
      </c>
      <c r="E244" s="8" t="s">
        <v>774</v>
      </c>
      <c r="F244" s="8" t="s">
        <v>778</v>
      </c>
      <c r="G244" s="35" t="s">
        <v>885</v>
      </c>
      <c r="H244" s="8" t="s">
        <v>20</v>
      </c>
      <c r="I244" s="8" t="s">
        <v>1350</v>
      </c>
      <c r="J244" s="41">
        <v>469.2</v>
      </c>
      <c r="K244" s="11"/>
      <c r="L244" s="11"/>
      <c r="M244" s="11"/>
      <c r="N244" s="11"/>
      <c r="O244" s="59" t="s">
        <v>17</v>
      </c>
      <c r="P244" s="60" t="s">
        <v>1351</v>
      </c>
    </row>
    <row r="245" spans="1:16" s="34" customFormat="1" x14ac:dyDescent="0.25">
      <c r="A245" s="6" t="s">
        <v>959</v>
      </c>
      <c r="B245" s="6" t="s">
        <v>1264</v>
      </c>
      <c r="C245" s="7">
        <v>43182</v>
      </c>
      <c r="D245" s="8" t="s">
        <v>14</v>
      </c>
      <c r="E245" s="8" t="s">
        <v>779</v>
      </c>
      <c r="F245" s="8" t="s">
        <v>780</v>
      </c>
      <c r="G245" s="8" t="s">
        <v>886</v>
      </c>
      <c r="H245" s="8" t="s">
        <v>15</v>
      </c>
      <c r="I245" s="8" t="s">
        <v>1350</v>
      </c>
      <c r="J245" s="41">
        <v>418.6</v>
      </c>
      <c r="K245" s="11"/>
      <c r="L245" s="11"/>
      <c r="M245" s="11"/>
      <c r="N245" s="11"/>
      <c r="O245" s="59" t="s">
        <v>17</v>
      </c>
      <c r="P245" s="60" t="s">
        <v>1351</v>
      </c>
    </row>
    <row r="246" spans="1:16" s="34" customFormat="1" x14ac:dyDescent="0.25">
      <c r="A246" s="6" t="s">
        <v>960</v>
      </c>
      <c r="B246" s="6" t="s">
        <v>1265</v>
      </c>
      <c r="C246" s="7">
        <v>43183</v>
      </c>
      <c r="D246" s="8" t="s">
        <v>18</v>
      </c>
      <c r="E246" s="8" t="s">
        <v>781</v>
      </c>
      <c r="F246" s="8" t="s">
        <v>786</v>
      </c>
      <c r="G246" s="35" t="s">
        <v>887</v>
      </c>
      <c r="H246" s="8" t="s">
        <v>20</v>
      </c>
      <c r="I246" s="8" t="s">
        <v>1350</v>
      </c>
      <c r="J246" s="41">
        <f>3855.3+3952</f>
        <v>7807.3</v>
      </c>
      <c r="K246" s="11"/>
      <c r="L246" s="11"/>
      <c r="M246" s="11"/>
      <c r="N246" s="11"/>
      <c r="O246" s="59" t="s">
        <v>17</v>
      </c>
      <c r="P246" s="60" t="s">
        <v>1351</v>
      </c>
    </row>
    <row r="247" spans="1:16" s="34" customFormat="1" x14ac:dyDescent="0.25">
      <c r="A247" s="6" t="s">
        <v>961</v>
      </c>
      <c r="B247" s="6" t="s">
        <v>1266</v>
      </c>
      <c r="C247" s="7">
        <v>43183</v>
      </c>
      <c r="D247" s="8" t="s">
        <v>18</v>
      </c>
      <c r="E247" s="8" t="s">
        <v>782</v>
      </c>
      <c r="F247" s="8" t="s">
        <v>787</v>
      </c>
      <c r="G247" s="8" t="s">
        <v>888</v>
      </c>
      <c r="H247" s="8" t="s">
        <v>19</v>
      </c>
      <c r="I247" s="8" t="s">
        <v>16</v>
      </c>
      <c r="J247" s="41">
        <v>774</v>
      </c>
      <c r="K247" s="11"/>
      <c r="L247" s="11"/>
      <c r="M247" s="11"/>
      <c r="N247" s="11"/>
      <c r="O247" s="59" t="s">
        <v>17</v>
      </c>
      <c r="P247" s="60" t="s">
        <v>1351</v>
      </c>
    </row>
    <row r="248" spans="1:16" s="34" customFormat="1" x14ac:dyDescent="0.25">
      <c r="A248" s="6" t="s">
        <v>962</v>
      </c>
      <c r="B248" s="6" t="s">
        <v>1267</v>
      </c>
      <c r="C248" s="7">
        <v>43184</v>
      </c>
      <c r="D248" s="8" t="s">
        <v>14</v>
      </c>
      <c r="E248" s="8" t="s">
        <v>783</v>
      </c>
      <c r="F248" s="8" t="s">
        <v>788</v>
      </c>
      <c r="G248" s="8" t="s">
        <v>889</v>
      </c>
      <c r="H248" s="8" t="s">
        <v>15</v>
      </c>
      <c r="I248" s="8" t="s">
        <v>22</v>
      </c>
      <c r="J248" s="41">
        <v>438</v>
      </c>
      <c r="K248" s="11"/>
      <c r="L248" s="11"/>
      <c r="M248" s="11"/>
      <c r="N248" s="11"/>
      <c r="O248" s="59" t="s">
        <v>17</v>
      </c>
      <c r="P248" s="60" t="s">
        <v>1351</v>
      </c>
    </row>
    <row r="249" spans="1:16" s="34" customFormat="1" x14ac:dyDescent="0.25">
      <c r="A249" s="6" t="s">
        <v>963</v>
      </c>
      <c r="B249" s="6" t="s">
        <v>1268</v>
      </c>
      <c r="C249" s="7">
        <v>43184</v>
      </c>
      <c r="D249" s="8" t="s">
        <v>24</v>
      </c>
      <c r="E249" s="8" t="s">
        <v>784</v>
      </c>
      <c r="F249" s="8" t="s">
        <v>789</v>
      </c>
      <c r="G249" s="8" t="s">
        <v>890</v>
      </c>
      <c r="H249" s="8" t="s">
        <v>20</v>
      </c>
      <c r="I249" s="8" t="s">
        <v>1350</v>
      </c>
      <c r="J249" s="41">
        <v>183</v>
      </c>
      <c r="K249" s="11"/>
      <c r="L249" s="11"/>
      <c r="M249" s="11"/>
      <c r="N249" s="11"/>
      <c r="O249" s="59" t="s">
        <v>17</v>
      </c>
      <c r="P249" s="60" t="s">
        <v>1351</v>
      </c>
    </row>
    <row r="250" spans="1:16" s="34" customFormat="1" x14ac:dyDescent="0.25">
      <c r="A250" s="6" t="s">
        <v>964</v>
      </c>
      <c r="B250" s="6" t="s">
        <v>1269</v>
      </c>
      <c r="C250" s="7">
        <v>43184</v>
      </c>
      <c r="D250" s="8" t="s">
        <v>26</v>
      </c>
      <c r="E250" s="8" t="s">
        <v>785</v>
      </c>
      <c r="F250" s="8" t="s">
        <v>790</v>
      </c>
      <c r="G250" s="8" t="s">
        <v>891</v>
      </c>
      <c r="H250" s="8" t="s">
        <v>20</v>
      </c>
      <c r="I250" s="8" t="s">
        <v>32</v>
      </c>
      <c r="J250" s="41">
        <v>245</v>
      </c>
      <c r="K250" s="11"/>
      <c r="L250" s="11"/>
      <c r="M250" s="11"/>
      <c r="N250" s="11"/>
      <c r="O250" s="59" t="s">
        <v>17</v>
      </c>
      <c r="P250" s="60" t="s">
        <v>1351</v>
      </c>
    </row>
    <row r="251" spans="1:16" s="34" customFormat="1" x14ac:dyDescent="0.25">
      <c r="A251" s="6" t="s">
        <v>964</v>
      </c>
      <c r="B251" s="6" t="s">
        <v>1270</v>
      </c>
      <c r="C251" s="7">
        <v>43184</v>
      </c>
      <c r="D251" s="8" t="s">
        <v>26</v>
      </c>
      <c r="E251" s="8" t="s">
        <v>785</v>
      </c>
      <c r="F251" s="8" t="s">
        <v>790</v>
      </c>
      <c r="G251" s="8" t="s">
        <v>892</v>
      </c>
      <c r="H251" s="8" t="s">
        <v>19</v>
      </c>
      <c r="I251" s="8" t="s">
        <v>32</v>
      </c>
      <c r="J251" s="41">
        <v>290.5</v>
      </c>
      <c r="K251" s="11"/>
      <c r="L251" s="11"/>
      <c r="M251" s="11"/>
      <c r="N251" s="11"/>
      <c r="O251" s="59" t="s">
        <v>17</v>
      </c>
      <c r="P251" s="60" t="s">
        <v>1351</v>
      </c>
    </row>
    <row r="252" spans="1:16" s="34" customFormat="1" x14ac:dyDescent="0.25">
      <c r="A252" s="6" t="s">
        <v>965</v>
      </c>
      <c r="B252" s="6" t="s">
        <v>1271</v>
      </c>
      <c r="C252" s="7">
        <v>43185</v>
      </c>
      <c r="D252" s="8" t="s">
        <v>18</v>
      </c>
      <c r="E252" s="38" t="s">
        <v>791</v>
      </c>
      <c r="F252" s="8" t="s">
        <v>792</v>
      </c>
      <c r="G252" s="35" t="s">
        <v>893</v>
      </c>
      <c r="H252" s="8" t="s">
        <v>20</v>
      </c>
      <c r="I252" s="8" t="s">
        <v>46</v>
      </c>
      <c r="J252" s="41">
        <f>2291.5+11493.8</f>
        <v>13785.3</v>
      </c>
      <c r="K252" s="11"/>
      <c r="L252" s="11"/>
      <c r="M252" s="11"/>
      <c r="N252" s="11"/>
      <c r="O252" s="59" t="s">
        <v>17</v>
      </c>
      <c r="P252" s="60" t="s">
        <v>1351</v>
      </c>
    </row>
    <row r="253" spans="1:16" s="34" customFormat="1" x14ac:dyDescent="0.25">
      <c r="A253" s="6" t="s">
        <v>966</v>
      </c>
      <c r="B253" s="6" t="s">
        <v>1272</v>
      </c>
      <c r="C253" s="7">
        <v>43186</v>
      </c>
      <c r="D253" s="8" t="s">
        <v>18</v>
      </c>
      <c r="E253" s="8" t="s">
        <v>793</v>
      </c>
      <c r="F253" s="8" t="s">
        <v>794</v>
      </c>
      <c r="G253" s="35" t="s">
        <v>894</v>
      </c>
      <c r="H253" s="8" t="s">
        <v>20</v>
      </c>
      <c r="I253" s="8" t="s">
        <v>22</v>
      </c>
      <c r="J253" s="41">
        <v>337</v>
      </c>
      <c r="K253" s="11"/>
      <c r="L253" s="11"/>
      <c r="M253" s="11"/>
      <c r="N253" s="11"/>
      <c r="O253" s="59" t="s">
        <v>17</v>
      </c>
      <c r="P253" s="60" t="s">
        <v>1351</v>
      </c>
    </row>
    <row r="254" spans="1:16" s="34" customFormat="1" x14ac:dyDescent="0.25">
      <c r="A254" s="6" t="s">
        <v>967</v>
      </c>
      <c r="B254" s="6" t="s">
        <v>1273</v>
      </c>
      <c r="C254" s="7">
        <v>43187</v>
      </c>
      <c r="D254" s="8" t="s">
        <v>18</v>
      </c>
      <c r="E254" s="8" t="s">
        <v>795</v>
      </c>
      <c r="F254" s="8" t="s">
        <v>801</v>
      </c>
      <c r="G254" s="8" t="s">
        <v>895</v>
      </c>
      <c r="H254" s="8" t="s">
        <v>19</v>
      </c>
      <c r="I254" s="8" t="s">
        <v>32</v>
      </c>
      <c r="J254" s="41">
        <v>185</v>
      </c>
      <c r="K254" s="11"/>
      <c r="L254" s="11"/>
      <c r="M254" s="11"/>
      <c r="N254" s="11"/>
      <c r="O254" s="59" t="s">
        <v>17</v>
      </c>
      <c r="P254" s="60" t="s">
        <v>1351</v>
      </c>
    </row>
    <row r="255" spans="1:16" s="34" customFormat="1" x14ac:dyDescent="0.25">
      <c r="A255" s="6" t="s">
        <v>967</v>
      </c>
      <c r="B255" s="6" t="s">
        <v>1274</v>
      </c>
      <c r="C255" s="7">
        <v>43187</v>
      </c>
      <c r="D255" s="8" t="s">
        <v>18</v>
      </c>
      <c r="E255" s="8" t="s">
        <v>795</v>
      </c>
      <c r="F255" s="8" t="s">
        <v>801</v>
      </c>
      <c r="G255" s="8" t="s">
        <v>896</v>
      </c>
      <c r="H255" s="8" t="s">
        <v>19</v>
      </c>
      <c r="I255" s="8" t="s">
        <v>32</v>
      </c>
      <c r="J255" s="41">
        <v>100</v>
      </c>
      <c r="K255" s="11"/>
      <c r="L255" s="11"/>
      <c r="M255" s="11"/>
      <c r="N255" s="11"/>
      <c r="O255" s="59" t="s">
        <v>17</v>
      </c>
      <c r="P255" s="60" t="s">
        <v>1351</v>
      </c>
    </row>
    <row r="256" spans="1:16" s="34" customFormat="1" x14ac:dyDescent="0.25">
      <c r="A256" s="6" t="s">
        <v>968</v>
      </c>
      <c r="B256" s="6" t="s">
        <v>1275</v>
      </c>
      <c r="C256" s="7">
        <v>43187</v>
      </c>
      <c r="D256" s="8" t="s">
        <v>14</v>
      </c>
      <c r="E256" s="8" t="s">
        <v>796</v>
      </c>
      <c r="F256" s="8" t="s">
        <v>802</v>
      </c>
      <c r="G256" s="8" t="s">
        <v>897</v>
      </c>
      <c r="H256" s="8" t="s">
        <v>15</v>
      </c>
      <c r="I256" s="8" t="s">
        <v>1350</v>
      </c>
      <c r="J256" s="41">
        <v>178</v>
      </c>
      <c r="K256" s="11"/>
      <c r="L256" s="11"/>
      <c r="M256" s="11"/>
      <c r="N256" s="11"/>
      <c r="O256" s="59" t="s">
        <v>17</v>
      </c>
      <c r="P256" s="60" t="s">
        <v>1351</v>
      </c>
    </row>
    <row r="257" spans="1:16" s="34" customFormat="1" x14ac:dyDescent="0.25">
      <c r="A257" s="6" t="s">
        <v>969</v>
      </c>
      <c r="B257" s="6" t="s">
        <v>1276</v>
      </c>
      <c r="C257" s="7">
        <v>43187</v>
      </c>
      <c r="D257" s="8" t="s">
        <v>18</v>
      </c>
      <c r="E257" s="8" t="s">
        <v>135</v>
      </c>
      <c r="F257" s="8" t="s">
        <v>196</v>
      </c>
      <c r="G257" s="35" t="s">
        <v>898</v>
      </c>
      <c r="H257" s="8" t="s">
        <v>20</v>
      </c>
      <c r="I257" s="8" t="s">
        <v>21</v>
      </c>
      <c r="J257" s="41">
        <v>253</v>
      </c>
      <c r="K257" s="11"/>
      <c r="L257" s="11"/>
      <c r="M257" s="11"/>
      <c r="N257" s="11"/>
      <c r="O257" s="59" t="s">
        <v>17</v>
      </c>
      <c r="P257" s="60" t="s">
        <v>1351</v>
      </c>
    </row>
    <row r="258" spans="1:16" s="34" customFormat="1" x14ac:dyDescent="0.25">
      <c r="A258" s="6" t="s">
        <v>969</v>
      </c>
      <c r="B258" s="6" t="s">
        <v>1277</v>
      </c>
      <c r="C258" s="7">
        <v>43187</v>
      </c>
      <c r="D258" s="8" t="s">
        <v>18</v>
      </c>
      <c r="E258" s="8" t="s">
        <v>135</v>
      </c>
      <c r="F258" s="8" t="s">
        <v>196</v>
      </c>
      <c r="G258" s="35" t="s">
        <v>901</v>
      </c>
      <c r="H258" s="8" t="s">
        <v>19</v>
      </c>
      <c r="I258" s="8" t="s">
        <v>21</v>
      </c>
      <c r="J258" s="41">
        <v>378.5</v>
      </c>
      <c r="K258" s="11"/>
      <c r="L258" s="11"/>
      <c r="M258" s="11"/>
      <c r="N258" s="11"/>
      <c r="O258" s="59" t="s">
        <v>17</v>
      </c>
      <c r="P258" s="60" t="s">
        <v>1351</v>
      </c>
    </row>
    <row r="259" spans="1:16" s="34" customFormat="1" x14ac:dyDescent="0.25">
      <c r="A259" s="6" t="s">
        <v>970</v>
      </c>
      <c r="B259" s="6" t="s">
        <v>1278</v>
      </c>
      <c r="C259" s="7">
        <v>43188</v>
      </c>
      <c r="D259" s="8" t="s">
        <v>18</v>
      </c>
      <c r="E259" s="8" t="s">
        <v>797</v>
      </c>
      <c r="F259" s="8" t="s">
        <v>803</v>
      </c>
      <c r="G259" s="8" t="s">
        <v>899</v>
      </c>
      <c r="H259" s="8" t="s">
        <v>19</v>
      </c>
      <c r="I259" s="8" t="s">
        <v>21</v>
      </c>
      <c r="J259" s="41">
        <v>235.3</v>
      </c>
      <c r="K259" s="11"/>
      <c r="L259" s="11"/>
      <c r="M259" s="11"/>
      <c r="N259" s="11"/>
      <c r="O259" s="59" t="s">
        <v>17</v>
      </c>
      <c r="P259" s="60" t="s">
        <v>1351</v>
      </c>
    </row>
    <row r="260" spans="1:16" s="34" customFormat="1" x14ac:dyDescent="0.25">
      <c r="A260" s="6" t="s">
        <v>971</v>
      </c>
      <c r="B260" s="6" t="s">
        <v>1279</v>
      </c>
      <c r="C260" s="7">
        <v>43188</v>
      </c>
      <c r="D260" s="8" t="s">
        <v>18</v>
      </c>
      <c r="E260" s="8" t="s">
        <v>798</v>
      </c>
      <c r="F260" s="8" t="s">
        <v>804</v>
      </c>
      <c r="G260" s="8" t="s">
        <v>900</v>
      </c>
      <c r="H260" s="8" t="s">
        <v>19</v>
      </c>
      <c r="I260" s="8" t="s">
        <v>21</v>
      </c>
      <c r="J260" s="41">
        <v>467</v>
      </c>
      <c r="K260" s="11"/>
      <c r="L260" s="11"/>
      <c r="M260" s="11"/>
      <c r="N260" s="11"/>
      <c r="O260" s="59" t="s">
        <v>17</v>
      </c>
      <c r="P260" s="60" t="s">
        <v>1351</v>
      </c>
    </row>
    <row r="261" spans="1:16" s="34" customFormat="1" x14ac:dyDescent="0.25">
      <c r="A261" s="6" t="s">
        <v>972</v>
      </c>
      <c r="B261" s="6" t="s">
        <v>1280</v>
      </c>
      <c r="C261" s="7">
        <v>43188</v>
      </c>
      <c r="D261" s="8" t="s">
        <v>18</v>
      </c>
      <c r="E261" s="8" t="s">
        <v>799</v>
      </c>
      <c r="F261" s="8" t="s">
        <v>805</v>
      </c>
      <c r="G261" s="35" t="s">
        <v>902</v>
      </c>
      <c r="H261" s="8" t="s">
        <v>20</v>
      </c>
      <c r="I261" s="8" t="s">
        <v>1350</v>
      </c>
      <c r="J261" s="41">
        <v>375.5</v>
      </c>
      <c r="K261" s="11"/>
      <c r="L261" s="11"/>
      <c r="M261" s="11"/>
      <c r="N261" s="11"/>
      <c r="O261" s="59" t="s">
        <v>17</v>
      </c>
      <c r="P261" s="60" t="s">
        <v>1351</v>
      </c>
    </row>
    <row r="262" spans="1:16" s="34" customFormat="1" x14ac:dyDescent="0.25">
      <c r="A262" s="6" t="s">
        <v>972</v>
      </c>
      <c r="B262" s="6" t="s">
        <v>1281</v>
      </c>
      <c r="C262" s="7">
        <v>43188</v>
      </c>
      <c r="D262" s="8" t="s">
        <v>18</v>
      </c>
      <c r="E262" s="8" t="s">
        <v>799</v>
      </c>
      <c r="F262" s="8" t="s">
        <v>805</v>
      </c>
      <c r="G262" s="35" t="s">
        <v>903</v>
      </c>
      <c r="H262" s="8" t="s">
        <v>19</v>
      </c>
      <c r="I262" s="8" t="s">
        <v>1350</v>
      </c>
      <c r="J262" s="41">
        <v>215</v>
      </c>
      <c r="K262" s="11"/>
      <c r="L262" s="11"/>
      <c r="M262" s="11"/>
      <c r="N262" s="11"/>
      <c r="O262" s="59" t="s">
        <v>17</v>
      </c>
      <c r="P262" s="60" t="s">
        <v>1351</v>
      </c>
    </row>
    <row r="263" spans="1:16" s="34" customFormat="1" x14ac:dyDescent="0.25">
      <c r="A263" s="6" t="s">
        <v>973</v>
      </c>
      <c r="B263" s="6" t="s">
        <v>1282</v>
      </c>
      <c r="C263" s="7">
        <v>43188</v>
      </c>
      <c r="D263" s="8" t="s">
        <v>18</v>
      </c>
      <c r="E263" s="8" t="s">
        <v>800</v>
      </c>
      <c r="F263" s="8" t="s">
        <v>806</v>
      </c>
      <c r="G263" s="8" t="s">
        <v>904</v>
      </c>
      <c r="H263" s="8" t="s">
        <v>20</v>
      </c>
      <c r="I263" s="8" t="s">
        <v>16</v>
      </c>
      <c r="J263" s="41">
        <f>3240.7+10092.4+120</f>
        <v>13453.099999999999</v>
      </c>
      <c r="K263" s="11"/>
      <c r="L263" s="11"/>
      <c r="M263" s="11"/>
      <c r="N263" s="11"/>
      <c r="O263" s="59" t="s">
        <v>17</v>
      </c>
      <c r="P263" s="60" t="s">
        <v>1351</v>
      </c>
    </row>
    <row r="264" spans="1:16" s="34" customFormat="1" x14ac:dyDescent="0.25">
      <c r="A264" s="6" t="s">
        <v>974</v>
      </c>
      <c r="B264" s="6" t="s">
        <v>1283</v>
      </c>
      <c r="C264" s="7">
        <v>43190</v>
      </c>
      <c r="D264" s="8" t="s">
        <v>14</v>
      </c>
      <c r="E264" s="8" t="s">
        <v>807</v>
      </c>
      <c r="F264" s="8" t="s">
        <v>808</v>
      </c>
      <c r="G264" s="8" t="s">
        <v>905</v>
      </c>
      <c r="H264" s="8" t="s">
        <v>15</v>
      </c>
      <c r="I264" s="8" t="s">
        <v>22</v>
      </c>
      <c r="J264" s="41">
        <v>569.9</v>
      </c>
      <c r="K264" s="11"/>
      <c r="L264" s="11"/>
      <c r="M264" s="11"/>
      <c r="N264" s="11"/>
      <c r="O264" s="59" t="s">
        <v>17</v>
      </c>
      <c r="P264" s="60" t="s">
        <v>1351</v>
      </c>
    </row>
    <row r="265" spans="1:16" s="34" customFormat="1" x14ac:dyDescent="0.25">
      <c r="A265" s="6" t="s">
        <v>974</v>
      </c>
      <c r="B265" s="6" t="s">
        <v>1284</v>
      </c>
      <c r="C265" s="7">
        <v>43190</v>
      </c>
      <c r="D265" s="8" t="s">
        <v>14</v>
      </c>
      <c r="E265" s="8" t="s">
        <v>807</v>
      </c>
      <c r="F265" s="8" t="s">
        <v>808</v>
      </c>
      <c r="G265" s="35" t="s">
        <v>906</v>
      </c>
      <c r="H265" s="8" t="s">
        <v>20</v>
      </c>
      <c r="I265" s="8" t="s">
        <v>22</v>
      </c>
      <c r="J265" s="41">
        <v>150</v>
      </c>
      <c r="K265" s="11"/>
      <c r="L265" s="11"/>
      <c r="M265" s="11"/>
      <c r="N265" s="11"/>
      <c r="O265" s="59" t="s">
        <v>17</v>
      </c>
      <c r="P265" s="60" t="s">
        <v>1351</v>
      </c>
    </row>
  </sheetData>
  <autoFilter ref="I1:I265"/>
  <mergeCells count="12">
    <mergeCell ref="P1:P2"/>
    <mergeCell ref="H1:H2"/>
    <mergeCell ref="I1:I2"/>
    <mergeCell ref="J1:N1"/>
    <mergeCell ref="O1:O2"/>
    <mergeCell ref="A1:A2"/>
    <mergeCell ref="C1:C2"/>
    <mergeCell ref="D1:D2"/>
    <mergeCell ref="E1:E2"/>
    <mergeCell ref="F1:F2"/>
    <mergeCell ref="G1:G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H1" zoomScale="80" zoomScaleNormal="80" workbookViewId="0">
      <selection activeCell="P1" sqref="P1:P2"/>
    </sheetView>
  </sheetViews>
  <sheetFormatPr baseColWidth="10" defaultRowHeight="15" x14ac:dyDescent="0.25"/>
  <cols>
    <col min="1" max="2" width="20.140625" customWidth="1"/>
    <col min="3" max="3" width="21.71093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5.140625" bestFit="1" customWidth="1"/>
    <col min="10" max="10" width="24.140625" customWidth="1"/>
    <col min="11" max="11" width="24.42578125" customWidth="1"/>
    <col min="12" max="12" width="18.42578125" customWidth="1"/>
    <col min="13" max="13" width="18" customWidth="1"/>
    <col min="15" max="15" width="25.42578125" bestFit="1" customWidth="1"/>
    <col min="16" max="16" width="18.85546875" customWidth="1"/>
  </cols>
  <sheetData>
    <row r="1" spans="1:16" ht="30" customHeight="1" x14ac:dyDescent="0.25">
      <c r="A1" s="43" t="s">
        <v>1030</v>
      </c>
      <c r="B1" s="43" t="s">
        <v>1031</v>
      </c>
      <c r="C1" s="57" t="s">
        <v>0</v>
      </c>
      <c r="D1" s="50" t="s">
        <v>1</v>
      </c>
      <c r="E1" s="50" t="s">
        <v>2</v>
      </c>
      <c r="F1" s="50" t="s">
        <v>3</v>
      </c>
      <c r="G1" s="50" t="s">
        <v>4</v>
      </c>
      <c r="H1" s="50" t="s">
        <v>5</v>
      </c>
      <c r="I1" s="50" t="s">
        <v>6</v>
      </c>
      <c r="J1" s="52" t="s">
        <v>7</v>
      </c>
      <c r="K1" s="53"/>
      <c r="L1" s="53"/>
      <c r="M1" s="53"/>
      <c r="N1" s="54"/>
      <c r="O1" s="55" t="s">
        <v>8</v>
      </c>
      <c r="P1" s="55" t="s">
        <v>49</v>
      </c>
    </row>
    <row r="2" spans="1:16" ht="30" customHeight="1" x14ac:dyDescent="0.25">
      <c r="A2" s="44"/>
      <c r="B2" s="44"/>
      <c r="C2" s="58"/>
      <c r="D2" s="51"/>
      <c r="E2" s="51"/>
      <c r="F2" s="51"/>
      <c r="G2" s="51"/>
      <c r="H2" s="51"/>
      <c r="I2" s="51"/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56"/>
      <c r="P2" s="56"/>
    </row>
    <row r="3" spans="1:16" x14ac:dyDescent="0.25">
      <c r="A3" s="28" t="s">
        <v>36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34" customFormat="1" x14ac:dyDescent="0.25">
      <c r="A4" s="6" t="s">
        <v>113</v>
      </c>
      <c r="B4" s="6" t="s">
        <v>1285</v>
      </c>
      <c r="C4" s="7">
        <v>43101</v>
      </c>
      <c r="D4" s="8" t="s">
        <v>26</v>
      </c>
      <c r="E4" s="8" t="s">
        <v>344</v>
      </c>
      <c r="F4" s="9" t="s">
        <v>353</v>
      </c>
      <c r="G4" s="8" t="s">
        <v>362</v>
      </c>
      <c r="H4" s="8" t="s">
        <v>15</v>
      </c>
      <c r="I4" s="8" t="s">
        <v>16</v>
      </c>
      <c r="J4" s="40">
        <v>295</v>
      </c>
      <c r="K4" s="11"/>
      <c r="L4" s="11"/>
      <c r="M4" s="11"/>
      <c r="N4" s="11"/>
      <c r="O4" s="59" t="s">
        <v>38</v>
      </c>
      <c r="P4" s="60" t="s">
        <v>51</v>
      </c>
    </row>
    <row r="5" spans="1:16" s="34" customFormat="1" x14ac:dyDescent="0.25">
      <c r="A5" s="6" t="s">
        <v>114</v>
      </c>
      <c r="B5" s="6" t="s">
        <v>1286</v>
      </c>
      <c r="C5" s="7">
        <v>43101</v>
      </c>
      <c r="D5" s="8" t="s">
        <v>18</v>
      </c>
      <c r="E5" s="8" t="s">
        <v>345</v>
      </c>
      <c r="F5" s="9" t="s">
        <v>354</v>
      </c>
      <c r="G5" s="8" t="s">
        <v>363</v>
      </c>
      <c r="H5" s="8" t="s">
        <v>19</v>
      </c>
      <c r="I5" s="8" t="s">
        <v>28</v>
      </c>
      <c r="J5" s="40">
        <v>150.80000000000001</v>
      </c>
      <c r="K5" s="11"/>
      <c r="L5" s="11"/>
      <c r="M5" s="11"/>
      <c r="N5" s="11"/>
      <c r="O5" s="59" t="s">
        <v>38</v>
      </c>
      <c r="P5" s="60" t="s">
        <v>51</v>
      </c>
    </row>
    <row r="6" spans="1:16" s="34" customFormat="1" x14ac:dyDescent="0.25">
      <c r="A6" s="6" t="s">
        <v>115</v>
      </c>
      <c r="B6" s="6" t="s">
        <v>1288</v>
      </c>
      <c r="C6" s="7">
        <v>43103</v>
      </c>
      <c r="D6" s="8" t="s">
        <v>18</v>
      </c>
      <c r="E6" s="8" t="s">
        <v>346</v>
      </c>
      <c r="F6" s="9" t="s">
        <v>355</v>
      </c>
      <c r="G6" s="8" t="s">
        <v>364</v>
      </c>
      <c r="H6" s="8" t="s">
        <v>19</v>
      </c>
      <c r="I6" s="8" t="s">
        <v>44</v>
      </c>
      <c r="J6" s="41">
        <v>233.5</v>
      </c>
      <c r="K6" s="11"/>
      <c r="L6" s="11"/>
      <c r="M6" s="11"/>
      <c r="N6" s="11"/>
      <c r="O6" s="59" t="s">
        <v>38</v>
      </c>
      <c r="P6" s="60" t="s">
        <v>51</v>
      </c>
    </row>
    <row r="7" spans="1:16" s="34" customFormat="1" x14ac:dyDescent="0.25">
      <c r="A7" s="6" t="s">
        <v>115</v>
      </c>
      <c r="B7" s="6" t="s">
        <v>1289</v>
      </c>
      <c r="C7" s="7">
        <v>43103</v>
      </c>
      <c r="D7" s="8" t="s">
        <v>24</v>
      </c>
      <c r="E7" s="8" t="s">
        <v>346</v>
      </c>
      <c r="F7" s="9" t="s">
        <v>355</v>
      </c>
      <c r="G7" s="8" t="s">
        <v>365</v>
      </c>
      <c r="H7" s="8" t="s">
        <v>19</v>
      </c>
      <c r="I7" s="8" t="s">
        <v>44</v>
      </c>
      <c r="J7" s="41">
        <v>297.5</v>
      </c>
      <c r="K7" s="11"/>
      <c r="L7" s="11"/>
      <c r="M7" s="11"/>
      <c r="N7" s="11"/>
      <c r="O7" s="59" t="s">
        <v>38</v>
      </c>
      <c r="P7" s="60" t="s">
        <v>51</v>
      </c>
    </row>
    <row r="8" spans="1:16" s="34" customFormat="1" x14ac:dyDescent="0.25">
      <c r="A8" s="6" t="s">
        <v>115</v>
      </c>
      <c r="B8" s="6" t="s">
        <v>1290</v>
      </c>
      <c r="C8" s="7">
        <v>43103</v>
      </c>
      <c r="D8" s="8" t="s">
        <v>14</v>
      </c>
      <c r="E8" s="8" t="s">
        <v>346</v>
      </c>
      <c r="F8" s="9" t="s">
        <v>355</v>
      </c>
      <c r="G8" s="8" t="s">
        <v>366</v>
      </c>
      <c r="H8" s="8" t="s">
        <v>19</v>
      </c>
      <c r="I8" s="8" t="s">
        <v>44</v>
      </c>
      <c r="J8" s="41">
        <v>738.5</v>
      </c>
      <c r="K8" s="11"/>
      <c r="L8" s="11"/>
      <c r="M8" s="11"/>
      <c r="N8" s="11"/>
      <c r="O8" s="59" t="s">
        <v>38</v>
      </c>
      <c r="P8" s="60" t="s">
        <v>51</v>
      </c>
    </row>
    <row r="9" spans="1:16" s="34" customFormat="1" x14ac:dyDescent="0.25">
      <c r="A9" s="6" t="s">
        <v>115</v>
      </c>
      <c r="B9" s="6" t="s">
        <v>1291</v>
      </c>
      <c r="C9" s="7">
        <v>43103</v>
      </c>
      <c r="D9" s="8" t="s">
        <v>18</v>
      </c>
      <c r="E9" s="8" t="s">
        <v>346</v>
      </c>
      <c r="F9" s="9" t="s">
        <v>355</v>
      </c>
      <c r="G9" s="8" t="s">
        <v>367</v>
      </c>
      <c r="H9" s="8" t="s">
        <v>20</v>
      </c>
      <c r="I9" s="8" t="s">
        <v>44</v>
      </c>
      <c r="J9" s="41">
        <v>535.29999999999995</v>
      </c>
      <c r="K9" s="11"/>
      <c r="L9" s="11"/>
      <c r="M9" s="11"/>
      <c r="N9" s="11"/>
      <c r="O9" s="59" t="s">
        <v>38</v>
      </c>
      <c r="P9" s="60" t="s">
        <v>51</v>
      </c>
    </row>
    <row r="10" spans="1:16" s="34" customFormat="1" x14ac:dyDescent="0.25">
      <c r="A10" s="6" t="s">
        <v>116</v>
      </c>
      <c r="B10" s="6" t="s">
        <v>1292</v>
      </c>
      <c r="C10" s="7">
        <v>43108</v>
      </c>
      <c r="D10" s="8" t="s">
        <v>27</v>
      </c>
      <c r="E10" s="8" t="s">
        <v>347</v>
      </c>
      <c r="F10" s="9" t="s">
        <v>356</v>
      </c>
      <c r="G10" s="8" t="s">
        <v>368</v>
      </c>
      <c r="H10" s="8" t="s">
        <v>19</v>
      </c>
      <c r="I10" s="8" t="s">
        <v>1350</v>
      </c>
      <c r="J10" s="41">
        <v>157</v>
      </c>
      <c r="K10" s="11"/>
      <c r="L10" s="11"/>
      <c r="M10" s="11"/>
      <c r="N10" s="11"/>
      <c r="O10" s="59" t="s">
        <v>38</v>
      </c>
      <c r="P10" s="60" t="s">
        <v>51</v>
      </c>
    </row>
    <row r="11" spans="1:16" s="34" customFormat="1" x14ac:dyDescent="0.25">
      <c r="A11" s="6" t="s">
        <v>116</v>
      </c>
      <c r="B11" s="6" t="s">
        <v>1293</v>
      </c>
      <c r="C11" s="7">
        <v>43108</v>
      </c>
      <c r="D11" s="8" t="s">
        <v>27</v>
      </c>
      <c r="E11" s="8" t="s">
        <v>347</v>
      </c>
      <c r="F11" s="9" t="s">
        <v>356</v>
      </c>
      <c r="G11" s="8" t="s">
        <v>369</v>
      </c>
      <c r="H11" s="8" t="s">
        <v>19</v>
      </c>
      <c r="I11" s="8" t="s">
        <v>1350</v>
      </c>
      <c r="J11" s="41">
        <v>165.7</v>
      </c>
      <c r="K11" s="11"/>
      <c r="L11" s="11"/>
      <c r="M11" s="11"/>
      <c r="N11" s="11"/>
      <c r="O11" s="59" t="s">
        <v>38</v>
      </c>
      <c r="P11" s="60" t="s">
        <v>51</v>
      </c>
    </row>
    <row r="12" spans="1:16" s="34" customFormat="1" x14ac:dyDescent="0.25">
      <c r="A12" s="6" t="s">
        <v>116</v>
      </c>
      <c r="B12" s="6" t="s">
        <v>1294</v>
      </c>
      <c r="C12" s="7">
        <v>43108</v>
      </c>
      <c r="D12" s="8" t="s">
        <v>27</v>
      </c>
      <c r="E12" s="8" t="s">
        <v>347</v>
      </c>
      <c r="F12" s="9" t="s">
        <v>356</v>
      </c>
      <c r="G12" s="8" t="s">
        <v>370</v>
      </c>
      <c r="H12" s="8" t="s">
        <v>19</v>
      </c>
      <c r="I12" s="8" t="s">
        <v>1350</v>
      </c>
      <c r="J12" s="41">
        <f>2091.5+6370</f>
        <v>8461.5</v>
      </c>
      <c r="K12" s="11"/>
      <c r="L12" s="11"/>
      <c r="M12" s="11"/>
      <c r="N12" s="11"/>
      <c r="O12" s="59" t="s">
        <v>38</v>
      </c>
      <c r="P12" s="60" t="s">
        <v>51</v>
      </c>
    </row>
    <row r="13" spans="1:16" s="34" customFormat="1" x14ac:dyDescent="0.25">
      <c r="A13" s="6" t="s">
        <v>116</v>
      </c>
      <c r="B13" s="6" t="s">
        <v>1295</v>
      </c>
      <c r="C13" s="7">
        <v>43108</v>
      </c>
      <c r="D13" s="8" t="s">
        <v>18</v>
      </c>
      <c r="E13" s="8" t="s">
        <v>347</v>
      </c>
      <c r="F13" s="9" t="s">
        <v>356</v>
      </c>
      <c r="G13" s="8" t="s">
        <v>371</v>
      </c>
      <c r="H13" s="8" t="s">
        <v>19</v>
      </c>
      <c r="I13" s="8" t="s">
        <v>1350</v>
      </c>
      <c r="J13" s="41">
        <v>501.5</v>
      </c>
      <c r="K13" s="11"/>
      <c r="L13" s="11"/>
      <c r="M13" s="11"/>
      <c r="N13" s="11"/>
      <c r="O13" s="59" t="s">
        <v>38</v>
      </c>
      <c r="P13" s="60" t="s">
        <v>51</v>
      </c>
    </row>
    <row r="14" spans="1:16" s="34" customFormat="1" x14ac:dyDescent="0.25">
      <c r="A14" s="6" t="s">
        <v>117</v>
      </c>
      <c r="B14" s="6" t="s">
        <v>1296</v>
      </c>
      <c r="C14" s="7">
        <v>43108</v>
      </c>
      <c r="D14" s="8" t="s">
        <v>14</v>
      </c>
      <c r="E14" s="8" t="s">
        <v>348</v>
      </c>
      <c r="F14" s="9" t="s">
        <v>357</v>
      </c>
      <c r="G14" s="10" t="s">
        <v>372</v>
      </c>
      <c r="H14" s="8" t="s">
        <v>19</v>
      </c>
      <c r="I14" s="8" t="s">
        <v>32</v>
      </c>
      <c r="J14" s="41">
        <v>586.70000000000005</v>
      </c>
      <c r="K14" s="11"/>
      <c r="L14" s="11"/>
      <c r="M14" s="11"/>
      <c r="N14" s="11"/>
      <c r="O14" s="59" t="s">
        <v>38</v>
      </c>
      <c r="P14" s="60" t="s">
        <v>51</v>
      </c>
    </row>
    <row r="15" spans="1:16" s="34" customFormat="1" x14ac:dyDescent="0.25">
      <c r="A15" s="6" t="s">
        <v>117</v>
      </c>
      <c r="B15" s="6" t="s">
        <v>1297</v>
      </c>
      <c r="C15" s="7">
        <v>43108</v>
      </c>
      <c r="D15" s="8" t="s">
        <v>24</v>
      </c>
      <c r="E15" s="8" t="s">
        <v>348</v>
      </c>
      <c r="F15" s="9" t="s">
        <v>357</v>
      </c>
      <c r="G15" s="10" t="s">
        <v>373</v>
      </c>
      <c r="H15" s="8" t="s">
        <v>19</v>
      </c>
      <c r="I15" s="8" t="s">
        <v>32</v>
      </c>
      <c r="J15" s="41">
        <v>179.5</v>
      </c>
      <c r="K15" s="11"/>
      <c r="L15" s="11"/>
      <c r="M15" s="11"/>
      <c r="N15" s="11"/>
      <c r="O15" s="59" t="s">
        <v>38</v>
      </c>
      <c r="P15" s="60" t="s">
        <v>51</v>
      </c>
    </row>
    <row r="16" spans="1:16" s="34" customFormat="1" x14ac:dyDescent="0.25">
      <c r="A16" s="6" t="s">
        <v>117</v>
      </c>
      <c r="B16" s="6" t="s">
        <v>1298</v>
      </c>
      <c r="C16" s="7">
        <v>43108</v>
      </c>
      <c r="D16" s="8" t="s">
        <v>18</v>
      </c>
      <c r="E16" s="8" t="s">
        <v>348</v>
      </c>
      <c r="F16" s="9" t="s">
        <v>357</v>
      </c>
      <c r="G16" s="8" t="s">
        <v>374</v>
      </c>
      <c r="H16" s="8" t="s">
        <v>19</v>
      </c>
      <c r="I16" s="8" t="s">
        <v>32</v>
      </c>
      <c r="J16" s="41"/>
      <c r="K16" s="11"/>
      <c r="L16" s="11"/>
      <c r="M16" s="11"/>
      <c r="N16" s="11"/>
      <c r="O16" s="59" t="s">
        <v>38</v>
      </c>
      <c r="P16" s="60" t="s">
        <v>51</v>
      </c>
    </row>
    <row r="17" spans="1:16" s="34" customFormat="1" x14ac:dyDescent="0.25">
      <c r="A17" s="6" t="s">
        <v>118</v>
      </c>
      <c r="B17" s="6" t="s">
        <v>1299</v>
      </c>
      <c r="C17" s="7">
        <v>43112</v>
      </c>
      <c r="D17" s="8" t="s">
        <v>18</v>
      </c>
      <c r="E17" s="8" t="s">
        <v>349</v>
      </c>
      <c r="F17" s="9" t="s">
        <v>358</v>
      </c>
      <c r="G17" s="10" t="s">
        <v>375</v>
      </c>
      <c r="H17" s="8" t="s">
        <v>15</v>
      </c>
      <c r="I17" s="8" t="s">
        <v>1350</v>
      </c>
      <c r="J17" s="41">
        <f>2080+7740.8+3573.3</f>
        <v>13394.099999999999</v>
      </c>
      <c r="K17" s="11"/>
      <c r="L17" s="11"/>
      <c r="M17" s="11"/>
      <c r="N17" s="11"/>
      <c r="O17" s="59" t="s">
        <v>38</v>
      </c>
      <c r="P17" s="60" t="s">
        <v>51</v>
      </c>
    </row>
    <row r="18" spans="1:16" s="34" customFormat="1" x14ac:dyDescent="0.25">
      <c r="A18" s="6" t="s">
        <v>119</v>
      </c>
      <c r="B18" s="6" t="s">
        <v>1300</v>
      </c>
      <c r="C18" s="7">
        <v>43115</v>
      </c>
      <c r="D18" s="8" t="s">
        <v>18</v>
      </c>
      <c r="E18" s="8" t="s">
        <v>350</v>
      </c>
      <c r="F18" s="9" t="s">
        <v>359</v>
      </c>
      <c r="G18" s="10" t="s">
        <v>376</v>
      </c>
      <c r="H18" s="8" t="s">
        <v>19</v>
      </c>
      <c r="I18" s="8" t="s">
        <v>16</v>
      </c>
      <c r="J18" s="41">
        <v>169.2</v>
      </c>
      <c r="K18" s="11"/>
      <c r="L18" s="11"/>
      <c r="M18" s="11"/>
      <c r="N18" s="11"/>
      <c r="O18" s="59" t="s">
        <v>38</v>
      </c>
      <c r="P18" s="60" t="s">
        <v>51</v>
      </c>
    </row>
    <row r="19" spans="1:16" s="34" customFormat="1" x14ac:dyDescent="0.25">
      <c r="A19" s="6" t="s">
        <v>119</v>
      </c>
      <c r="B19" s="6" t="s">
        <v>1301</v>
      </c>
      <c r="C19" s="7">
        <v>43115</v>
      </c>
      <c r="D19" s="8" t="s">
        <v>14</v>
      </c>
      <c r="E19" s="8" t="s">
        <v>350</v>
      </c>
      <c r="F19" s="9" t="s">
        <v>359</v>
      </c>
      <c r="G19" s="10" t="s">
        <v>377</v>
      </c>
      <c r="H19" s="8" t="s">
        <v>19</v>
      </c>
      <c r="I19" s="8" t="s">
        <v>16</v>
      </c>
      <c r="J19" s="41">
        <v>130</v>
      </c>
      <c r="K19" s="11"/>
      <c r="L19" s="11"/>
      <c r="M19" s="11"/>
      <c r="N19" s="11"/>
      <c r="O19" s="59" t="s">
        <v>38</v>
      </c>
      <c r="P19" s="60" t="s">
        <v>51</v>
      </c>
    </row>
    <row r="20" spans="1:16" s="34" customFormat="1" x14ac:dyDescent="0.25">
      <c r="A20" s="6" t="s">
        <v>119</v>
      </c>
      <c r="B20" s="6" t="s">
        <v>1302</v>
      </c>
      <c r="C20" s="7">
        <v>43115</v>
      </c>
      <c r="D20" s="8" t="s">
        <v>14</v>
      </c>
      <c r="E20" s="8" t="s">
        <v>350</v>
      </c>
      <c r="F20" s="9" t="s">
        <v>359</v>
      </c>
      <c r="G20" s="10" t="s">
        <v>378</v>
      </c>
      <c r="H20" s="8" t="s">
        <v>19</v>
      </c>
      <c r="I20" s="8" t="s">
        <v>16</v>
      </c>
      <c r="J20" s="41">
        <v>130</v>
      </c>
      <c r="K20" s="11"/>
      <c r="L20" s="11"/>
      <c r="M20" s="11"/>
      <c r="N20" s="11"/>
      <c r="O20" s="59" t="s">
        <v>38</v>
      </c>
      <c r="P20" s="60" t="s">
        <v>51</v>
      </c>
    </row>
    <row r="21" spans="1:16" s="34" customFormat="1" x14ac:dyDescent="0.25">
      <c r="A21" s="6" t="s">
        <v>119</v>
      </c>
      <c r="B21" s="6" t="s">
        <v>1303</v>
      </c>
      <c r="C21" s="7">
        <v>43115</v>
      </c>
      <c r="D21" s="8" t="s">
        <v>18</v>
      </c>
      <c r="E21" s="8" t="s">
        <v>350</v>
      </c>
      <c r="F21" s="9" t="s">
        <v>359</v>
      </c>
      <c r="G21" s="10" t="s">
        <v>379</v>
      </c>
      <c r="H21" s="8" t="s">
        <v>19</v>
      </c>
      <c r="I21" s="8" t="s">
        <v>16</v>
      </c>
      <c r="J21" s="41">
        <v>112</v>
      </c>
      <c r="K21" s="11"/>
      <c r="L21" s="11"/>
      <c r="M21" s="11"/>
      <c r="N21" s="11"/>
      <c r="O21" s="59" t="s">
        <v>38</v>
      </c>
      <c r="P21" s="60" t="s">
        <v>51</v>
      </c>
    </row>
    <row r="22" spans="1:16" s="34" customFormat="1" x14ac:dyDescent="0.25">
      <c r="A22" s="6" t="s">
        <v>120</v>
      </c>
      <c r="B22" s="6" t="s">
        <v>1304</v>
      </c>
      <c r="C22" s="7">
        <v>43126</v>
      </c>
      <c r="D22" s="8" t="s">
        <v>18</v>
      </c>
      <c r="E22" s="8" t="s">
        <v>351</v>
      </c>
      <c r="F22" s="9" t="s">
        <v>360</v>
      </c>
      <c r="G22" s="10" t="s">
        <v>380</v>
      </c>
      <c r="H22" s="8" t="s">
        <v>15</v>
      </c>
      <c r="I22" s="8" t="s">
        <v>1350</v>
      </c>
      <c r="J22" s="41">
        <v>262</v>
      </c>
      <c r="K22" s="11"/>
      <c r="L22" s="11"/>
      <c r="M22" s="11"/>
      <c r="N22" s="11"/>
      <c r="O22" s="59" t="s">
        <v>38</v>
      </c>
      <c r="P22" s="60" t="s">
        <v>51</v>
      </c>
    </row>
    <row r="23" spans="1:16" s="34" customFormat="1" x14ac:dyDescent="0.25">
      <c r="A23" s="6" t="s">
        <v>121</v>
      </c>
      <c r="B23" s="6" t="s">
        <v>1305</v>
      </c>
      <c r="C23" s="7">
        <v>43129</v>
      </c>
      <c r="D23" s="8" t="s">
        <v>18</v>
      </c>
      <c r="E23" s="8" t="s">
        <v>352</v>
      </c>
      <c r="F23" s="9" t="s">
        <v>361</v>
      </c>
      <c r="G23" s="10" t="s">
        <v>381</v>
      </c>
      <c r="H23" s="8" t="s">
        <v>19</v>
      </c>
      <c r="I23" s="8" t="s">
        <v>1350</v>
      </c>
      <c r="J23" s="41">
        <f>844.9+180</f>
        <v>1024.9000000000001</v>
      </c>
      <c r="K23" s="11"/>
      <c r="L23" s="11"/>
      <c r="M23" s="11"/>
      <c r="N23" s="11"/>
      <c r="O23" s="59" t="s">
        <v>38</v>
      </c>
      <c r="P23" s="60" t="s">
        <v>51</v>
      </c>
    </row>
    <row r="24" spans="1:16" s="34" customFormat="1" x14ac:dyDescent="0.25">
      <c r="A24" s="6" t="s">
        <v>121</v>
      </c>
      <c r="B24" s="6" t="s">
        <v>1306</v>
      </c>
      <c r="C24" s="7">
        <v>43129</v>
      </c>
      <c r="D24" s="8" t="s">
        <v>18</v>
      </c>
      <c r="E24" s="8" t="s">
        <v>352</v>
      </c>
      <c r="F24" s="9" t="s">
        <v>361</v>
      </c>
      <c r="G24" s="10" t="s">
        <v>382</v>
      </c>
      <c r="H24" s="8" t="s">
        <v>19</v>
      </c>
      <c r="I24" s="8" t="s">
        <v>1350</v>
      </c>
      <c r="J24" s="41">
        <v>241.7</v>
      </c>
      <c r="K24" s="11"/>
      <c r="L24" s="11"/>
      <c r="M24" s="11"/>
      <c r="N24" s="11"/>
      <c r="O24" s="59" t="s">
        <v>38</v>
      </c>
      <c r="P24" s="60" t="s">
        <v>51</v>
      </c>
    </row>
    <row r="25" spans="1:16" s="34" customFormat="1" x14ac:dyDescent="0.25">
      <c r="A25" s="6" t="s">
        <v>121</v>
      </c>
      <c r="B25" s="6" t="s">
        <v>1307</v>
      </c>
      <c r="C25" s="7">
        <v>43129</v>
      </c>
      <c r="D25" s="8" t="s">
        <v>18</v>
      </c>
      <c r="E25" s="8" t="s">
        <v>352</v>
      </c>
      <c r="F25" s="9" t="s">
        <v>361</v>
      </c>
      <c r="G25" s="10" t="s">
        <v>383</v>
      </c>
      <c r="H25" s="8" t="s">
        <v>19</v>
      </c>
      <c r="I25" s="8" t="s">
        <v>1350</v>
      </c>
      <c r="J25" s="41">
        <v>177</v>
      </c>
      <c r="K25" s="11"/>
      <c r="L25" s="11"/>
      <c r="M25" s="11"/>
      <c r="N25" s="11"/>
      <c r="O25" s="59" t="s">
        <v>38</v>
      </c>
      <c r="P25" s="60" t="s">
        <v>51</v>
      </c>
    </row>
    <row r="26" spans="1:16" s="34" customFormat="1" x14ac:dyDescent="0.25">
      <c r="A26" s="6" t="s">
        <v>121</v>
      </c>
      <c r="B26" s="6" t="s">
        <v>1308</v>
      </c>
      <c r="C26" s="7">
        <v>43129</v>
      </c>
      <c r="D26" s="8" t="s">
        <v>18</v>
      </c>
      <c r="E26" s="8" t="s">
        <v>352</v>
      </c>
      <c r="F26" s="9" t="s">
        <v>361</v>
      </c>
      <c r="G26" s="10" t="s">
        <v>384</v>
      </c>
      <c r="H26" s="8" t="s">
        <v>19</v>
      </c>
      <c r="I26" s="8" t="s">
        <v>1350</v>
      </c>
      <c r="J26" s="41">
        <v>175.1</v>
      </c>
      <c r="K26" s="11"/>
      <c r="L26" s="11"/>
      <c r="M26" s="11"/>
      <c r="N26" s="11"/>
      <c r="O26" s="59" t="s">
        <v>38</v>
      </c>
      <c r="P26" s="60" t="s">
        <v>51</v>
      </c>
    </row>
    <row r="27" spans="1:16" x14ac:dyDescent="0.25">
      <c r="A27" s="28" t="s">
        <v>37</v>
      </c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s="34" customFormat="1" x14ac:dyDescent="0.25">
      <c r="A28" s="6" t="s">
        <v>616</v>
      </c>
      <c r="B28" s="6" t="s">
        <v>1287</v>
      </c>
      <c r="C28" s="7">
        <v>43139</v>
      </c>
      <c r="D28" s="8" t="s">
        <v>18</v>
      </c>
      <c r="E28" s="8" t="s">
        <v>622</v>
      </c>
      <c r="F28" s="9" t="s">
        <v>628</v>
      </c>
      <c r="G28" s="8" t="s">
        <v>634</v>
      </c>
      <c r="H28" s="8" t="s">
        <v>19</v>
      </c>
      <c r="I28" s="8" t="s">
        <v>21</v>
      </c>
      <c r="J28" s="41">
        <v>227</v>
      </c>
      <c r="K28" s="11"/>
      <c r="L28" s="11"/>
      <c r="M28" s="11"/>
      <c r="N28" s="11"/>
      <c r="O28" s="59" t="s">
        <v>38</v>
      </c>
      <c r="P28" s="60" t="s">
        <v>51</v>
      </c>
    </row>
    <row r="29" spans="1:16" s="34" customFormat="1" x14ac:dyDescent="0.25">
      <c r="A29" s="8" t="s">
        <v>617</v>
      </c>
      <c r="B29" s="8" t="s">
        <v>1314</v>
      </c>
      <c r="C29" s="7">
        <v>43140</v>
      </c>
      <c r="D29" s="8" t="s">
        <v>34</v>
      </c>
      <c r="E29" s="8" t="s">
        <v>623</v>
      </c>
      <c r="F29" s="8" t="s">
        <v>629</v>
      </c>
      <c r="G29" s="8" t="s">
        <v>635</v>
      </c>
      <c r="H29" s="8" t="s">
        <v>19</v>
      </c>
      <c r="I29" s="8" t="s">
        <v>22</v>
      </c>
      <c r="J29" s="41">
        <v>279.3</v>
      </c>
      <c r="K29" s="11"/>
      <c r="L29" s="11"/>
      <c r="M29" s="11"/>
      <c r="N29" s="11"/>
      <c r="O29" s="59" t="s">
        <v>38</v>
      </c>
      <c r="P29" s="60" t="s">
        <v>51</v>
      </c>
    </row>
    <row r="30" spans="1:16" s="34" customFormat="1" x14ac:dyDescent="0.25">
      <c r="A30" s="8" t="s">
        <v>617</v>
      </c>
      <c r="B30" s="8" t="s">
        <v>1317</v>
      </c>
      <c r="C30" s="7">
        <v>43140</v>
      </c>
      <c r="D30" s="8" t="s">
        <v>34</v>
      </c>
      <c r="E30" s="8" t="s">
        <v>623</v>
      </c>
      <c r="F30" s="8" t="s">
        <v>629</v>
      </c>
      <c r="G30" s="8" t="s">
        <v>636</v>
      </c>
      <c r="H30" s="8" t="s">
        <v>19</v>
      </c>
      <c r="I30" s="8" t="s">
        <v>22</v>
      </c>
      <c r="J30" s="41">
        <v>190.5</v>
      </c>
      <c r="K30" s="11"/>
      <c r="L30" s="11"/>
      <c r="M30" s="11"/>
      <c r="N30" s="11"/>
      <c r="O30" s="59" t="s">
        <v>38</v>
      </c>
      <c r="P30" s="60" t="s">
        <v>51</v>
      </c>
    </row>
    <row r="31" spans="1:16" s="34" customFormat="1" x14ac:dyDescent="0.25">
      <c r="A31" s="6" t="s">
        <v>618</v>
      </c>
      <c r="B31" s="6" t="s">
        <v>1318</v>
      </c>
      <c r="C31" s="7">
        <v>43152</v>
      </c>
      <c r="D31" s="8" t="s">
        <v>14</v>
      </c>
      <c r="E31" s="8" t="s">
        <v>624</v>
      </c>
      <c r="F31" s="9" t="s">
        <v>630</v>
      </c>
      <c r="G31" s="10" t="s">
        <v>637</v>
      </c>
      <c r="H31" s="8" t="s">
        <v>15</v>
      </c>
      <c r="I31" s="8" t="s">
        <v>1350</v>
      </c>
      <c r="J31" s="41">
        <f>4000.6+7267.5+187</f>
        <v>11455.1</v>
      </c>
      <c r="K31" s="11"/>
      <c r="L31" s="11"/>
      <c r="M31" s="11"/>
      <c r="N31" s="11"/>
      <c r="O31" s="59" t="s">
        <v>38</v>
      </c>
      <c r="P31" s="60" t="s">
        <v>51</v>
      </c>
    </row>
    <row r="32" spans="1:16" s="34" customFormat="1" ht="12.75" x14ac:dyDescent="0.2">
      <c r="A32" s="6" t="s">
        <v>619</v>
      </c>
      <c r="B32" s="6" t="s">
        <v>1319</v>
      </c>
      <c r="C32" s="7">
        <v>43152</v>
      </c>
      <c r="D32" s="8" t="s">
        <v>18</v>
      </c>
      <c r="E32" s="8" t="s">
        <v>625</v>
      </c>
      <c r="F32" s="9" t="s">
        <v>631</v>
      </c>
      <c r="G32" s="8" t="s">
        <v>638</v>
      </c>
      <c r="H32" s="8" t="s">
        <v>19</v>
      </c>
      <c r="I32" s="8" t="s">
        <v>32</v>
      </c>
      <c r="J32" s="11"/>
      <c r="K32" s="11"/>
      <c r="L32" s="11"/>
      <c r="M32" s="11"/>
      <c r="N32" s="11"/>
      <c r="O32" s="59" t="s">
        <v>38</v>
      </c>
      <c r="P32" s="60" t="s">
        <v>51</v>
      </c>
    </row>
    <row r="33" spans="1:16" s="34" customFormat="1" ht="12.75" x14ac:dyDescent="0.2">
      <c r="A33" s="6" t="s">
        <v>619</v>
      </c>
      <c r="B33" s="6" t="s">
        <v>1320</v>
      </c>
      <c r="C33" s="7">
        <v>43152</v>
      </c>
      <c r="D33" s="8" t="s">
        <v>18</v>
      </c>
      <c r="E33" s="8" t="s">
        <v>625</v>
      </c>
      <c r="F33" s="9" t="s">
        <v>631</v>
      </c>
      <c r="G33" s="8" t="s">
        <v>639</v>
      </c>
      <c r="H33" s="8" t="s">
        <v>20</v>
      </c>
      <c r="I33" s="8" t="s">
        <v>32</v>
      </c>
      <c r="J33" s="11"/>
      <c r="K33" s="11"/>
      <c r="L33" s="11"/>
      <c r="M33" s="11"/>
      <c r="N33" s="11"/>
      <c r="O33" s="59" t="s">
        <v>38</v>
      </c>
      <c r="P33" s="60" t="s">
        <v>51</v>
      </c>
    </row>
    <row r="34" spans="1:16" s="34" customFormat="1" x14ac:dyDescent="0.25">
      <c r="A34" s="6" t="s">
        <v>620</v>
      </c>
      <c r="B34" s="6" t="s">
        <v>1321</v>
      </c>
      <c r="C34" s="7">
        <v>43156</v>
      </c>
      <c r="D34" s="8" t="s">
        <v>23</v>
      </c>
      <c r="E34" s="8" t="s">
        <v>626</v>
      </c>
      <c r="F34" s="9" t="s">
        <v>632</v>
      </c>
      <c r="G34" s="8" t="s">
        <v>640</v>
      </c>
      <c r="H34" s="8" t="s">
        <v>19</v>
      </c>
      <c r="I34" s="8" t="s">
        <v>16</v>
      </c>
      <c r="J34" s="41">
        <v>188</v>
      </c>
      <c r="K34" s="11"/>
      <c r="L34" s="11"/>
      <c r="M34" s="11"/>
      <c r="N34" s="11"/>
      <c r="O34" s="59" t="s">
        <v>38</v>
      </c>
      <c r="P34" s="60" t="s">
        <v>51</v>
      </c>
    </row>
    <row r="35" spans="1:16" s="34" customFormat="1" x14ac:dyDescent="0.25">
      <c r="A35" s="6" t="s">
        <v>621</v>
      </c>
      <c r="B35" s="6" t="s">
        <v>1322</v>
      </c>
      <c r="C35" s="7">
        <v>43157</v>
      </c>
      <c r="D35" s="8" t="s">
        <v>18</v>
      </c>
      <c r="E35" s="8" t="s">
        <v>627</v>
      </c>
      <c r="F35" s="9" t="s">
        <v>633</v>
      </c>
      <c r="G35" s="10" t="s">
        <v>641</v>
      </c>
      <c r="H35" s="8" t="s">
        <v>19</v>
      </c>
      <c r="I35" s="8" t="s">
        <v>16</v>
      </c>
      <c r="J35" s="41">
        <v>279</v>
      </c>
      <c r="K35" s="11"/>
      <c r="L35" s="11"/>
      <c r="M35" s="11"/>
      <c r="N35" s="11"/>
      <c r="O35" s="59" t="s">
        <v>38</v>
      </c>
      <c r="P35" s="60" t="s">
        <v>51</v>
      </c>
    </row>
    <row r="36" spans="1:16" s="34" customFormat="1" x14ac:dyDescent="0.25">
      <c r="A36" s="6" t="s">
        <v>621</v>
      </c>
      <c r="B36" s="6" t="s">
        <v>1323</v>
      </c>
      <c r="C36" s="7">
        <v>43157</v>
      </c>
      <c r="D36" s="8" t="s">
        <v>18</v>
      </c>
      <c r="E36" s="8" t="s">
        <v>627</v>
      </c>
      <c r="F36" s="9" t="s">
        <v>633</v>
      </c>
      <c r="G36" s="10" t="s">
        <v>642</v>
      </c>
      <c r="H36" s="8" t="s">
        <v>19</v>
      </c>
      <c r="I36" s="8" t="s">
        <v>16</v>
      </c>
      <c r="J36" s="41">
        <v>199.7</v>
      </c>
      <c r="K36" s="11"/>
      <c r="L36" s="11"/>
      <c r="M36" s="11"/>
      <c r="N36" s="11"/>
      <c r="O36" s="59" t="s">
        <v>38</v>
      </c>
      <c r="P36" s="60" t="s">
        <v>51</v>
      </c>
    </row>
    <row r="37" spans="1:16" s="34" customFormat="1" x14ac:dyDescent="0.25">
      <c r="A37" s="6" t="s">
        <v>621</v>
      </c>
      <c r="B37" s="6" t="s">
        <v>1324</v>
      </c>
      <c r="C37" s="7">
        <v>43157</v>
      </c>
      <c r="D37" s="8" t="s">
        <v>18</v>
      </c>
      <c r="E37" s="8" t="s">
        <v>627</v>
      </c>
      <c r="F37" s="9" t="s">
        <v>633</v>
      </c>
      <c r="G37" s="10" t="s">
        <v>643</v>
      </c>
      <c r="H37" s="8" t="s">
        <v>19</v>
      </c>
      <c r="I37" s="8" t="s">
        <v>16</v>
      </c>
      <c r="J37" s="41">
        <v>189.3</v>
      </c>
      <c r="K37" s="11"/>
      <c r="L37" s="11"/>
      <c r="M37" s="11"/>
      <c r="N37" s="11"/>
      <c r="O37" s="59" t="s">
        <v>38</v>
      </c>
      <c r="P37" s="60" t="s">
        <v>51</v>
      </c>
    </row>
    <row r="38" spans="1:16" x14ac:dyDescent="0.25">
      <c r="A38" s="28" t="s">
        <v>45</v>
      </c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s="34" customFormat="1" x14ac:dyDescent="0.25">
      <c r="A39" s="6" t="s">
        <v>975</v>
      </c>
      <c r="B39" s="6" t="s">
        <v>1309</v>
      </c>
      <c r="C39" s="7">
        <v>43161</v>
      </c>
      <c r="D39" s="8" t="s">
        <v>18</v>
      </c>
      <c r="E39" s="8" t="s">
        <v>983</v>
      </c>
      <c r="F39" s="9" t="s">
        <v>984</v>
      </c>
      <c r="G39" s="8" t="s">
        <v>999</v>
      </c>
      <c r="H39" s="8" t="s">
        <v>19</v>
      </c>
      <c r="I39" s="8" t="s">
        <v>22</v>
      </c>
      <c r="J39" s="41">
        <v>0</v>
      </c>
      <c r="K39" s="11"/>
      <c r="L39" s="11"/>
      <c r="M39" s="11"/>
      <c r="N39" s="11"/>
      <c r="O39" s="59" t="s">
        <v>38</v>
      </c>
      <c r="P39" s="60" t="s">
        <v>51</v>
      </c>
    </row>
    <row r="40" spans="1:16" s="34" customFormat="1" x14ac:dyDescent="0.25">
      <c r="A40" s="6" t="s">
        <v>975</v>
      </c>
      <c r="B40" s="6" t="s">
        <v>1325</v>
      </c>
      <c r="C40" s="7">
        <v>43161</v>
      </c>
      <c r="D40" s="8" t="s">
        <v>18</v>
      </c>
      <c r="E40" s="8" t="s">
        <v>983</v>
      </c>
      <c r="F40" s="9" t="s">
        <v>984</v>
      </c>
      <c r="G40" s="8" t="s">
        <v>1000</v>
      </c>
      <c r="H40" s="8" t="s">
        <v>19</v>
      </c>
      <c r="I40" s="8" t="s">
        <v>22</v>
      </c>
      <c r="J40" s="41">
        <f>1917.1+9911.7</f>
        <v>11828.800000000001</v>
      </c>
      <c r="K40" s="11"/>
      <c r="L40" s="11"/>
      <c r="M40" s="11"/>
      <c r="N40" s="11"/>
      <c r="O40" s="59" t="s">
        <v>38</v>
      </c>
      <c r="P40" s="60" t="s">
        <v>51</v>
      </c>
    </row>
    <row r="41" spans="1:16" s="34" customFormat="1" x14ac:dyDescent="0.25">
      <c r="A41" s="6" t="s">
        <v>976</v>
      </c>
      <c r="B41" s="6" t="s">
        <v>1326</v>
      </c>
      <c r="C41" s="7">
        <v>43161</v>
      </c>
      <c r="D41" s="8" t="s">
        <v>26</v>
      </c>
      <c r="E41" s="8" t="s">
        <v>985</v>
      </c>
      <c r="F41" s="9" t="s">
        <v>987</v>
      </c>
      <c r="G41" s="8" t="s">
        <v>1001</v>
      </c>
      <c r="H41" s="8" t="s">
        <v>20</v>
      </c>
      <c r="I41" s="8" t="s">
        <v>1350</v>
      </c>
      <c r="J41" s="41">
        <f>2351.9+6636.5</f>
        <v>8988.4</v>
      </c>
      <c r="K41" s="11"/>
      <c r="L41" s="11"/>
      <c r="M41" s="11"/>
      <c r="N41" s="11"/>
      <c r="O41" s="59" t="s">
        <v>38</v>
      </c>
      <c r="P41" s="60" t="s">
        <v>51</v>
      </c>
    </row>
    <row r="42" spans="1:16" s="34" customFormat="1" x14ac:dyDescent="0.25">
      <c r="A42" s="6" t="s">
        <v>977</v>
      </c>
      <c r="B42" s="6" t="s">
        <v>1310</v>
      </c>
      <c r="C42" s="7">
        <v>43161</v>
      </c>
      <c r="D42" s="8" t="s">
        <v>14</v>
      </c>
      <c r="E42" s="8" t="s">
        <v>986</v>
      </c>
      <c r="F42" s="9" t="s">
        <v>988</v>
      </c>
      <c r="G42" s="10" t="s">
        <v>1002</v>
      </c>
      <c r="H42" s="8" t="s">
        <v>15</v>
      </c>
      <c r="I42" s="8" t="s">
        <v>16</v>
      </c>
      <c r="J42" s="41">
        <v>395</v>
      </c>
      <c r="K42" s="11"/>
      <c r="L42" s="11"/>
      <c r="M42" s="11"/>
      <c r="N42" s="11"/>
      <c r="O42" s="59" t="s">
        <v>38</v>
      </c>
      <c r="P42" s="60" t="s">
        <v>51</v>
      </c>
    </row>
    <row r="43" spans="1:16" s="34" customFormat="1" x14ac:dyDescent="0.25">
      <c r="A43" s="6" t="s">
        <v>978</v>
      </c>
      <c r="B43" s="6" t="s">
        <v>1311</v>
      </c>
      <c r="C43" s="7">
        <v>43171</v>
      </c>
      <c r="D43" s="8" t="s">
        <v>14</v>
      </c>
      <c r="E43" s="8" t="s">
        <v>989</v>
      </c>
      <c r="F43" s="9" t="s">
        <v>991</v>
      </c>
      <c r="G43" s="10" t="s">
        <v>1003</v>
      </c>
      <c r="H43" s="8" t="s">
        <v>15</v>
      </c>
      <c r="I43" s="8" t="s">
        <v>16</v>
      </c>
      <c r="J43" s="41">
        <f>3024.3+8203.8</f>
        <v>11228.099999999999</v>
      </c>
      <c r="K43" s="11"/>
      <c r="L43" s="11"/>
      <c r="M43" s="11"/>
      <c r="N43" s="11"/>
      <c r="O43" s="59" t="s">
        <v>38</v>
      </c>
      <c r="P43" s="60" t="s">
        <v>51</v>
      </c>
    </row>
    <row r="44" spans="1:16" s="34" customFormat="1" x14ac:dyDescent="0.25">
      <c r="A44" s="6" t="s">
        <v>979</v>
      </c>
      <c r="B44" s="6" t="s">
        <v>1312</v>
      </c>
      <c r="C44" s="7">
        <v>43171</v>
      </c>
      <c r="D44" s="8" t="s">
        <v>24</v>
      </c>
      <c r="E44" s="8" t="s">
        <v>990</v>
      </c>
      <c r="F44" s="9" t="s">
        <v>992</v>
      </c>
      <c r="G44" s="10" t="s">
        <v>1004</v>
      </c>
      <c r="H44" s="8" t="s">
        <v>19</v>
      </c>
      <c r="I44" s="8" t="s">
        <v>1350</v>
      </c>
      <c r="J44" s="41">
        <v>177</v>
      </c>
      <c r="K44" s="11"/>
      <c r="L44" s="11"/>
      <c r="M44" s="11"/>
      <c r="N44" s="11"/>
      <c r="O44" s="59" t="s">
        <v>38</v>
      </c>
      <c r="P44" s="60" t="s">
        <v>51</v>
      </c>
    </row>
    <row r="45" spans="1:16" s="34" customFormat="1" x14ac:dyDescent="0.25">
      <c r="A45" s="6" t="s">
        <v>980</v>
      </c>
      <c r="B45" s="6" t="s">
        <v>1313</v>
      </c>
      <c r="C45" s="7">
        <v>43178</v>
      </c>
      <c r="D45" s="8" t="s">
        <v>18</v>
      </c>
      <c r="E45" s="8" t="s">
        <v>993</v>
      </c>
      <c r="F45" s="8" t="s">
        <v>994</v>
      </c>
      <c r="G45" s="8" t="s">
        <v>1005</v>
      </c>
      <c r="H45" s="8" t="s">
        <v>19</v>
      </c>
      <c r="I45" s="8" t="s">
        <v>1350</v>
      </c>
      <c r="J45" s="41">
        <v>261.2</v>
      </c>
      <c r="K45" s="11"/>
      <c r="L45" s="11"/>
      <c r="M45" s="11"/>
      <c r="N45" s="11"/>
      <c r="O45" s="59" t="s">
        <v>38</v>
      </c>
      <c r="P45" s="60" t="s">
        <v>51</v>
      </c>
    </row>
    <row r="46" spans="1:16" s="34" customFormat="1" x14ac:dyDescent="0.25">
      <c r="A46" s="6" t="s">
        <v>981</v>
      </c>
      <c r="B46" s="6" t="s">
        <v>1315</v>
      </c>
      <c r="C46" s="7">
        <v>43184</v>
      </c>
      <c r="D46" s="8" t="s">
        <v>26</v>
      </c>
      <c r="E46" s="8" t="s">
        <v>995</v>
      </c>
      <c r="F46" s="8" t="s">
        <v>996</v>
      </c>
      <c r="G46" s="8" t="s">
        <v>1006</v>
      </c>
      <c r="H46" s="8" t="s">
        <v>19</v>
      </c>
      <c r="I46" s="8" t="s">
        <v>1350</v>
      </c>
      <c r="J46" s="41">
        <v>189</v>
      </c>
      <c r="K46" s="11"/>
      <c r="L46" s="11"/>
      <c r="M46" s="11"/>
      <c r="N46" s="11"/>
      <c r="O46" s="59" t="s">
        <v>38</v>
      </c>
      <c r="P46" s="60" t="s">
        <v>51</v>
      </c>
    </row>
    <row r="47" spans="1:16" s="34" customFormat="1" x14ac:dyDescent="0.25">
      <c r="A47" s="6" t="s">
        <v>981</v>
      </c>
      <c r="B47" s="6" t="s">
        <v>1315</v>
      </c>
      <c r="C47" s="7">
        <v>43184</v>
      </c>
      <c r="D47" s="8" t="s">
        <v>26</v>
      </c>
      <c r="E47" s="8" t="s">
        <v>995</v>
      </c>
      <c r="F47" s="8" t="s">
        <v>996</v>
      </c>
      <c r="G47" s="8" t="s">
        <v>1007</v>
      </c>
      <c r="H47" s="8" t="s">
        <v>19</v>
      </c>
      <c r="I47" s="8" t="s">
        <v>1350</v>
      </c>
      <c r="J47" s="41">
        <v>182</v>
      </c>
      <c r="K47" s="11"/>
      <c r="L47" s="11"/>
      <c r="M47" s="11"/>
      <c r="N47" s="11"/>
      <c r="O47" s="59" t="s">
        <v>38</v>
      </c>
      <c r="P47" s="60" t="s">
        <v>51</v>
      </c>
    </row>
    <row r="48" spans="1:16" s="34" customFormat="1" x14ac:dyDescent="0.25">
      <c r="A48" s="8" t="s">
        <v>982</v>
      </c>
      <c r="B48" s="8" t="s">
        <v>1316</v>
      </c>
      <c r="C48" s="7">
        <v>43189</v>
      </c>
      <c r="D48" s="8" t="s">
        <v>14</v>
      </c>
      <c r="E48" s="8" t="s">
        <v>997</v>
      </c>
      <c r="F48" s="8" t="s">
        <v>998</v>
      </c>
      <c r="G48" s="8" t="s">
        <v>1008</v>
      </c>
      <c r="H48" s="8" t="s">
        <v>15</v>
      </c>
      <c r="I48" s="8" t="s">
        <v>1350</v>
      </c>
      <c r="J48" s="41">
        <f>1920+6466.6+270</f>
        <v>8656.6</v>
      </c>
      <c r="K48" s="11"/>
      <c r="L48" s="11"/>
      <c r="M48" s="11"/>
      <c r="N48" s="11"/>
      <c r="O48" s="59" t="s">
        <v>38</v>
      </c>
      <c r="P48" s="60" t="s">
        <v>51</v>
      </c>
    </row>
    <row r="49" s="5" customFormat="1" ht="12.75" x14ac:dyDescent="0.2"/>
  </sheetData>
  <autoFilter ref="I1:I49"/>
  <mergeCells count="12">
    <mergeCell ref="P1:P2"/>
    <mergeCell ref="H1:H2"/>
    <mergeCell ref="I1:I2"/>
    <mergeCell ref="J1:N1"/>
    <mergeCell ref="O1:O2"/>
    <mergeCell ref="A1:A2"/>
    <mergeCell ref="C1:C2"/>
    <mergeCell ref="D1:D2"/>
    <mergeCell ref="E1:E2"/>
    <mergeCell ref="F1:F2"/>
    <mergeCell ref="G1:G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H1" zoomScale="80" zoomScaleNormal="80" workbookViewId="0">
      <selection activeCell="N28" sqref="N28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5.140625" bestFit="1" customWidth="1"/>
    <col min="10" max="10" width="17.5703125" bestFit="1" customWidth="1"/>
    <col min="11" max="11" width="15.85546875" bestFit="1" customWidth="1"/>
    <col min="12" max="12" width="16.140625" bestFit="1" customWidth="1"/>
    <col min="13" max="13" width="10.28515625" bestFit="1" customWidth="1"/>
    <col min="15" max="15" width="33.140625" bestFit="1" customWidth="1"/>
    <col min="16" max="16" width="21.42578125" customWidth="1"/>
  </cols>
  <sheetData>
    <row r="1" spans="1:16" ht="30" customHeight="1" x14ac:dyDescent="0.25">
      <c r="A1" s="43" t="s">
        <v>1030</v>
      </c>
      <c r="B1" s="43" t="s">
        <v>1031</v>
      </c>
      <c r="C1" s="57" t="s">
        <v>0</v>
      </c>
      <c r="D1" s="50" t="s">
        <v>1</v>
      </c>
      <c r="E1" s="50" t="s">
        <v>2</v>
      </c>
      <c r="F1" s="50" t="s">
        <v>3</v>
      </c>
      <c r="G1" s="50" t="s">
        <v>4</v>
      </c>
      <c r="H1" s="50" t="s">
        <v>5</v>
      </c>
      <c r="I1" s="50" t="s">
        <v>6</v>
      </c>
      <c r="J1" s="52" t="s">
        <v>7</v>
      </c>
      <c r="K1" s="53"/>
      <c r="L1" s="53"/>
      <c r="M1" s="53"/>
      <c r="N1" s="54"/>
      <c r="O1" s="55" t="s">
        <v>48</v>
      </c>
      <c r="P1" s="55" t="s">
        <v>49</v>
      </c>
    </row>
    <row r="2" spans="1:16" ht="30" customHeight="1" x14ac:dyDescent="0.25">
      <c r="A2" s="44"/>
      <c r="B2" s="44"/>
      <c r="C2" s="58"/>
      <c r="D2" s="51"/>
      <c r="E2" s="51"/>
      <c r="F2" s="51"/>
      <c r="G2" s="51"/>
      <c r="H2" s="51"/>
      <c r="I2" s="51"/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56"/>
      <c r="P2" s="56"/>
    </row>
    <row r="3" spans="1:16" x14ac:dyDescent="0.25">
      <c r="A3" s="28" t="s">
        <v>36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34" customFormat="1" x14ac:dyDescent="0.25">
      <c r="A4" s="6" t="s">
        <v>122</v>
      </c>
      <c r="B4" s="6" t="s">
        <v>1327</v>
      </c>
      <c r="C4" s="7">
        <v>43105</v>
      </c>
      <c r="D4" s="8" t="s">
        <v>14</v>
      </c>
      <c r="E4" s="8" t="s">
        <v>385</v>
      </c>
      <c r="F4" s="9" t="s">
        <v>389</v>
      </c>
      <c r="G4" s="10" t="s">
        <v>393</v>
      </c>
      <c r="H4" s="8" t="s">
        <v>15</v>
      </c>
      <c r="I4" s="8" t="s">
        <v>1350</v>
      </c>
      <c r="J4" s="41">
        <v>2314.8000000000002</v>
      </c>
      <c r="K4" s="11"/>
      <c r="L4" s="11"/>
      <c r="M4" s="11"/>
      <c r="N4" s="11"/>
      <c r="O4" s="8" t="s">
        <v>50</v>
      </c>
      <c r="P4" s="39" t="s">
        <v>51</v>
      </c>
    </row>
    <row r="5" spans="1:16" s="34" customFormat="1" x14ac:dyDescent="0.25">
      <c r="A5" s="6" t="s">
        <v>123</v>
      </c>
      <c r="B5" s="6" t="s">
        <v>1328</v>
      </c>
      <c r="C5" s="7">
        <v>43109</v>
      </c>
      <c r="D5" s="8" t="s">
        <v>14</v>
      </c>
      <c r="E5" s="8" t="s">
        <v>386</v>
      </c>
      <c r="F5" s="9" t="s">
        <v>390</v>
      </c>
      <c r="G5" s="8" t="s">
        <v>394</v>
      </c>
      <c r="H5" s="8" t="s">
        <v>15</v>
      </c>
      <c r="I5" s="8" t="s">
        <v>22</v>
      </c>
      <c r="J5" s="41">
        <v>214.2</v>
      </c>
      <c r="K5" s="11"/>
      <c r="L5" s="11"/>
      <c r="M5" s="11"/>
      <c r="N5" s="11"/>
      <c r="O5" s="8" t="s">
        <v>50</v>
      </c>
      <c r="P5" s="39" t="s">
        <v>51</v>
      </c>
    </row>
    <row r="6" spans="1:16" s="34" customFormat="1" x14ac:dyDescent="0.25">
      <c r="A6" s="6" t="s">
        <v>124</v>
      </c>
      <c r="B6" s="6" t="s">
        <v>1329</v>
      </c>
      <c r="C6" s="7">
        <v>43124</v>
      </c>
      <c r="D6" s="8" t="s">
        <v>14</v>
      </c>
      <c r="E6" s="8" t="s">
        <v>387</v>
      </c>
      <c r="F6" s="9" t="s">
        <v>391</v>
      </c>
      <c r="G6" s="8" t="s">
        <v>395</v>
      </c>
      <c r="H6" s="8" t="s">
        <v>15</v>
      </c>
      <c r="I6" s="8" t="s">
        <v>25</v>
      </c>
      <c r="J6" s="41">
        <v>187.3</v>
      </c>
      <c r="K6" s="11"/>
      <c r="L6" s="11"/>
      <c r="M6" s="11"/>
      <c r="N6" s="11"/>
      <c r="O6" s="8" t="s">
        <v>50</v>
      </c>
      <c r="P6" s="39" t="s">
        <v>51</v>
      </c>
    </row>
    <row r="7" spans="1:16" s="34" customFormat="1" x14ac:dyDescent="0.25">
      <c r="A7" s="6" t="s">
        <v>125</v>
      </c>
      <c r="B7" s="6" t="s">
        <v>1330</v>
      </c>
      <c r="C7" s="7">
        <v>43128</v>
      </c>
      <c r="D7" s="8" t="s">
        <v>26</v>
      </c>
      <c r="E7" s="8" t="s">
        <v>388</v>
      </c>
      <c r="F7" s="9" t="s">
        <v>392</v>
      </c>
      <c r="G7" s="8" t="s">
        <v>396</v>
      </c>
      <c r="H7" s="8" t="s">
        <v>19</v>
      </c>
      <c r="I7" s="8" t="s">
        <v>32</v>
      </c>
      <c r="J7" s="41">
        <f>3503.3+2161.7</f>
        <v>5665</v>
      </c>
      <c r="K7" s="11"/>
      <c r="L7" s="11"/>
      <c r="M7" s="11"/>
      <c r="N7" s="11"/>
      <c r="O7" s="8" t="s">
        <v>50</v>
      </c>
      <c r="P7" s="39" t="s">
        <v>51</v>
      </c>
    </row>
    <row r="8" spans="1:16" s="34" customFormat="1" x14ac:dyDescent="0.25">
      <c r="A8" s="6" t="s">
        <v>125</v>
      </c>
      <c r="B8" s="6" t="s">
        <v>1331</v>
      </c>
      <c r="C8" s="7">
        <v>43128</v>
      </c>
      <c r="D8" s="8" t="s">
        <v>26</v>
      </c>
      <c r="E8" s="8" t="s">
        <v>388</v>
      </c>
      <c r="F8" s="9" t="s">
        <v>392</v>
      </c>
      <c r="G8" s="8" t="s">
        <v>397</v>
      </c>
      <c r="H8" s="8" t="s">
        <v>19</v>
      </c>
      <c r="I8" s="8" t="s">
        <v>32</v>
      </c>
      <c r="J8" s="41">
        <v>233.7</v>
      </c>
      <c r="K8" s="11"/>
      <c r="L8" s="11"/>
      <c r="M8" s="11"/>
      <c r="N8" s="11"/>
      <c r="O8" s="8" t="s">
        <v>50</v>
      </c>
      <c r="P8" s="39" t="s">
        <v>51</v>
      </c>
    </row>
    <row r="9" spans="1:16" x14ac:dyDescent="0.25">
      <c r="A9" s="28" t="s">
        <v>37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s="34" customFormat="1" x14ac:dyDescent="0.25">
      <c r="A10" s="6" t="s">
        <v>644</v>
      </c>
      <c r="B10" s="6" t="s">
        <v>1332</v>
      </c>
      <c r="C10" s="7">
        <v>43142</v>
      </c>
      <c r="D10" s="8" t="s">
        <v>18</v>
      </c>
      <c r="E10" s="8" t="s">
        <v>647</v>
      </c>
      <c r="F10" s="9" t="s">
        <v>650</v>
      </c>
      <c r="G10" s="8" t="s">
        <v>653</v>
      </c>
      <c r="H10" s="8" t="s">
        <v>19</v>
      </c>
      <c r="I10" s="8" t="s">
        <v>1350</v>
      </c>
      <c r="J10" s="41">
        <f>1805+7843+150</f>
        <v>9798</v>
      </c>
      <c r="K10" s="11"/>
      <c r="L10" s="11"/>
      <c r="M10" s="11"/>
      <c r="N10" s="11"/>
      <c r="O10" s="8" t="s">
        <v>50</v>
      </c>
      <c r="P10" s="39" t="s">
        <v>51</v>
      </c>
    </row>
    <row r="11" spans="1:16" s="34" customFormat="1" x14ac:dyDescent="0.25">
      <c r="A11" s="6" t="s">
        <v>644</v>
      </c>
      <c r="B11" s="6" t="s">
        <v>1333</v>
      </c>
      <c r="C11" s="7">
        <v>43142</v>
      </c>
      <c r="D11" s="8" t="s">
        <v>18</v>
      </c>
      <c r="E11" s="8" t="s">
        <v>647</v>
      </c>
      <c r="F11" s="9" t="s">
        <v>650</v>
      </c>
      <c r="G11" s="8" t="s">
        <v>654</v>
      </c>
      <c r="H11" s="8" t="s">
        <v>19</v>
      </c>
      <c r="I11" s="8" t="s">
        <v>1350</v>
      </c>
      <c r="J11" s="41">
        <v>158.30000000000001</v>
      </c>
      <c r="K11" s="11"/>
      <c r="L11" s="11"/>
      <c r="M11" s="11"/>
      <c r="N11" s="11"/>
      <c r="O11" s="8" t="s">
        <v>50</v>
      </c>
      <c r="P11" s="39" t="s">
        <v>51</v>
      </c>
    </row>
    <row r="12" spans="1:16" s="34" customFormat="1" x14ac:dyDescent="0.25">
      <c r="A12" s="6" t="s">
        <v>644</v>
      </c>
      <c r="B12" s="6" t="s">
        <v>1334</v>
      </c>
      <c r="C12" s="7">
        <v>43142</v>
      </c>
      <c r="D12" s="8" t="s">
        <v>18</v>
      </c>
      <c r="E12" s="8" t="s">
        <v>647</v>
      </c>
      <c r="F12" s="9" t="s">
        <v>650</v>
      </c>
      <c r="G12" s="8" t="s">
        <v>655</v>
      </c>
      <c r="H12" s="8" t="s">
        <v>19</v>
      </c>
      <c r="I12" s="8" t="s">
        <v>1350</v>
      </c>
      <c r="J12" s="41">
        <v>235</v>
      </c>
      <c r="K12" s="11"/>
      <c r="L12" s="11"/>
      <c r="M12" s="11"/>
      <c r="N12" s="11"/>
      <c r="O12" s="8" t="s">
        <v>50</v>
      </c>
      <c r="P12" s="39" t="s">
        <v>51</v>
      </c>
    </row>
    <row r="13" spans="1:16" s="34" customFormat="1" x14ac:dyDescent="0.25">
      <c r="A13" s="6" t="s">
        <v>645</v>
      </c>
      <c r="B13" s="6" t="s">
        <v>1335</v>
      </c>
      <c r="C13" s="7">
        <v>43146</v>
      </c>
      <c r="D13" s="8" t="s">
        <v>18</v>
      </c>
      <c r="E13" s="8" t="s">
        <v>648</v>
      </c>
      <c r="F13" s="9" t="s">
        <v>651</v>
      </c>
      <c r="G13" s="8" t="s">
        <v>656</v>
      </c>
      <c r="H13" s="8" t="s">
        <v>19</v>
      </c>
      <c r="I13" s="8" t="s">
        <v>1350</v>
      </c>
      <c r="J13" s="41">
        <v>150</v>
      </c>
      <c r="K13" s="11"/>
      <c r="L13" s="11"/>
      <c r="M13" s="11"/>
      <c r="N13" s="11"/>
      <c r="O13" s="8" t="s">
        <v>50</v>
      </c>
      <c r="P13" s="39" t="s">
        <v>51</v>
      </c>
    </row>
    <row r="14" spans="1:16" s="34" customFormat="1" x14ac:dyDescent="0.25">
      <c r="A14" s="6" t="s">
        <v>646</v>
      </c>
      <c r="B14" s="6" t="s">
        <v>1336</v>
      </c>
      <c r="C14" s="7">
        <v>43153</v>
      </c>
      <c r="D14" s="8" t="s">
        <v>18</v>
      </c>
      <c r="E14" s="8" t="s">
        <v>649</v>
      </c>
      <c r="F14" s="9" t="s">
        <v>652</v>
      </c>
      <c r="G14" s="10" t="s">
        <v>657</v>
      </c>
      <c r="H14" s="8" t="s">
        <v>15</v>
      </c>
      <c r="I14" s="8" t="s">
        <v>1350</v>
      </c>
      <c r="J14" s="41">
        <v>192.5</v>
      </c>
      <c r="K14" s="11"/>
      <c r="L14" s="11"/>
      <c r="M14" s="11"/>
      <c r="N14" s="11"/>
      <c r="O14" s="8" t="s">
        <v>50</v>
      </c>
      <c r="P14" s="39" t="s">
        <v>51</v>
      </c>
    </row>
    <row r="15" spans="1:16" x14ac:dyDescent="0.25">
      <c r="A15" s="28" t="s">
        <v>45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s="34" customFormat="1" x14ac:dyDescent="0.25">
      <c r="A16" s="6" t="s">
        <v>1020</v>
      </c>
      <c r="B16" s="6" t="s">
        <v>1337</v>
      </c>
      <c r="C16" s="7">
        <v>43160</v>
      </c>
      <c r="D16" s="8" t="s">
        <v>14</v>
      </c>
      <c r="E16" s="8" t="s">
        <v>1021</v>
      </c>
      <c r="F16" s="9" t="s">
        <v>1022</v>
      </c>
      <c r="G16" s="8" t="s">
        <v>1023</v>
      </c>
      <c r="H16" s="8" t="s">
        <v>15</v>
      </c>
      <c r="I16" s="8" t="s">
        <v>28</v>
      </c>
      <c r="J16" s="41">
        <f>1922.7+9711.1</f>
        <v>11633.800000000001</v>
      </c>
      <c r="K16" s="11"/>
      <c r="L16" s="11"/>
      <c r="M16" s="11"/>
      <c r="N16" s="11"/>
      <c r="O16" s="8" t="s">
        <v>50</v>
      </c>
      <c r="P16" s="39" t="s">
        <v>51</v>
      </c>
    </row>
    <row r="17" spans="1:16" s="34" customFormat="1" x14ac:dyDescent="0.25">
      <c r="A17" s="6" t="s">
        <v>1009</v>
      </c>
      <c r="B17" s="6" t="s">
        <v>1338</v>
      </c>
      <c r="C17" s="7">
        <v>43162</v>
      </c>
      <c r="D17" s="8" t="s">
        <v>14</v>
      </c>
      <c r="E17" s="8" t="s">
        <v>1014</v>
      </c>
      <c r="F17" s="9" t="s">
        <v>1015</v>
      </c>
      <c r="G17" s="9" t="s">
        <v>1024</v>
      </c>
      <c r="H17" s="8" t="s">
        <v>15</v>
      </c>
      <c r="I17" s="8" t="s">
        <v>1350</v>
      </c>
      <c r="J17" s="41">
        <v>137</v>
      </c>
      <c r="K17" s="11"/>
      <c r="L17" s="11"/>
      <c r="M17" s="11"/>
      <c r="N17" s="11"/>
      <c r="O17" s="8" t="s">
        <v>50</v>
      </c>
      <c r="P17" s="39" t="s">
        <v>51</v>
      </c>
    </row>
    <row r="18" spans="1:16" s="34" customFormat="1" ht="12.75" x14ac:dyDescent="0.2">
      <c r="A18" s="6" t="s">
        <v>1010</v>
      </c>
      <c r="B18" s="6" t="s">
        <v>1339</v>
      </c>
      <c r="C18" s="7">
        <v>43164</v>
      </c>
      <c r="D18" s="8" t="s">
        <v>14</v>
      </c>
      <c r="E18" s="8" t="s">
        <v>1016</v>
      </c>
      <c r="F18" s="9" t="s">
        <v>1017</v>
      </c>
      <c r="G18" s="8" t="s">
        <v>1025</v>
      </c>
      <c r="H18" s="8" t="s">
        <v>15</v>
      </c>
      <c r="I18" s="8" t="s">
        <v>22</v>
      </c>
      <c r="J18" s="11"/>
      <c r="K18" s="11"/>
      <c r="L18" s="11"/>
      <c r="M18" s="11"/>
      <c r="N18" s="11"/>
      <c r="O18" s="8" t="s">
        <v>50</v>
      </c>
      <c r="P18" s="39" t="s">
        <v>51</v>
      </c>
    </row>
    <row r="19" spans="1:16" s="34" customFormat="1" x14ac:dyDescent="0.25">
      <c r="A19" s="6" t="s">
        <v>1011</v>
      </c>
      <c r="B19" s="6" t="s">
        <v>1340</v>
      </c>
      <c r="C19" s="7">
        <v>43175</v>
      </c>
      <c r="D19" s="8" t="s">
        <v>18</v>
      </c>
      <c r="E19" s="8" t="s">
        <v>1018</v>
      </c>
      <c r="F19" s="8" t="s">
        <v>1019</v>
      </c>
      <c r="G19" s="8" t="s">
        <v>1026</v>
      </c>
      <c r="H19" s="8" t="s">
        <v>19</v>
      </c>
      <c r="I19" s="36" t="s">
        <v>28</v>
      </c>
      <c r="J19" s="41">
        <v>315</v>
      </c>
      <c r="K19" s="11"/>
      <c r="L19" s="11"/>
      <c r="M19" s="11"/>
      <c r="N19" s="11"/>
      <c r="O19" s="8" t="s">
        <v>50</v>
      </c>
      <c r="P19" s="39" t="s">
        <v>51</v>
      </c>
    </row>
    <row r="20" spans="1:16" s="34" customFormat="1" x14ac:dyDescent="0.25">
      <c r="A20" s="6" t="s">
        <v>1011</v>
      </c>
      <c r="B20" s="6" t="s">
        <v>1341</v>
      </c>
      <c r="C20" s="7">
        <v>43175</v>
      </c>
      <c r="D20" s="8" t="s">
        <v>18</v>
      </c>
      <c r="E20" s="8" t="s">
        <v>1018</v>
      </c>
      <c r="F20" s="8" t="s">
        <v>1019</v>
      </c>
      <c r="G20" s="8" t="s">
        <v>1027</v>
      </c>
      <c r="H20" s="8" t="s">
        <v>19</v>
      </c>
      <c r="I20" s="36" t="s">
        <v>28</v>
      </c>
      <c r="J20" s="41">
        <v>675</v>
      </c>
      <c r="K20" s="11"/>
      <c r="L20" s="11"/>
      <c r="M20" s="11"/>
      <c r="N20" s="11"/>
      <c r="O20" s="8" t="s">
        <v>50</v>
      </c>
      <c r="P20" s="39" t="s">
        <v>51</v>
      </c>
    </row>
  </sheetData>
  <autoFilter ref="I1:I20"/>
  <mergeCells count="12">
    <mergeCell ref="P1:P2"/>
    <mergeCell ref="H1:H2"/>
    <mergeCell ref="I1:I2"/>
    <mergeCell ref="J1:N1"/>
    <mergeCell ref="O1:O2"/>
    <mergeCell ref="G1:G2"/>
    <mergeCell ref="A1:A2"/>
    <mergeCell ref="C1:C2"/>
    <mergeCell ref="D1:D2"/>
    <mergeCell ref="E1:E2"/>
    <mergeCell ref="F1:F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G1" zoomScale="80" zoomScaleNormal="80" workbookViewId="0">
      <selection activeCell="K25" sqref="K25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5.140625" bestFit="1" customWidth="1"/>
    <col min="10" max="10" width="17.5703125" bestFit="1" customWidth="1"/>
    <col min="11" max="11" width="14.5703125" bestFit="1" customWidth="1"/>
    <col min="12" max="12" width="11.140625" bestFit="1" customWidth="1"/>
    <col min="13" max="13" width="10.28515625" bestFit="1" customWidth="1"/>
    <col min="15" max="15" width="33.140625" bestFit="1" customWidth="1"/>
    <col min="16" max="16" width="21.42578125" customWidth="1"/>
  </cols>
  <sheetData>
    <row r="1" spans="1:16" ht="30" customHeight="1" x14ac:dyDescent="0.25">
      <c r="A1" s="43" t="s">
        <v>1030</v>
      </c>
      <c r="B1" s="43" t="s">
        <v>1031</v>
      </c>
      <c r="C1" s="43" t="s">
        <v>0</v>
      </c>
      <c r="D1" s="43" t="s">
        <v>1</v>
      </c>
      <c r="E1" s="43" t="s">
        <v>2</v>
      </c>
      <c r="F1" s="43" t="s">
        <v>3</v>
      </c>
      <c r="G1" s="43" t="s">
        <v>4</v>
      </c>
      <c r="H1" s="43" t="s">
        <v>5</v>
      </c>
      <c r="I1" s="43" t="s">
        <v>6</v>
      </c>
      <c r="J1" s="52" t="s">
        <v>7</v>
      </c>
      <c r="K1" s="53"/>
      <c r="L1" s="53"/>
      <c r="M1" s="53"/>
      <c r="N1" s="54"/>
      <c r="O1" s="55" t="s">
        <v>8</v>
      </c>
      <c r="P1" s="55" t="s">
        <v>49</v>
      </c>
    </row>
    <row r="2" spans="1:16" ht="30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56"/>
      <c r="P2" s="56"/>
    </row>
    <row r="3" spans="1:16" x14ac:dyDescent="0.25">
      <c r="A3" s="28" t="s">
        <v>36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5" customFormat="1" x14ac:dyDescent="0.25">
      <c r="A4" s="6" t="s">
        <v>126</v>
      </c>
      <c r="B4" s="6" t="s">
        <v>1342</v>
      </c>
      <c r="C4" s="16">
        <v>43129</v>
      </c>
      <c r="D4" s="8" t="s">
        <v>18</v>
      </c>
      <c r="E4" s="17" t="s">
        <v>127</v>
      </c>
      <c r="F4" s="18" t="s">
        <v>128</v>
      </c>
      <c r="G4" s="19" t="s">
        <v>129</v>
      </c>
      <c r="H4" s="8" t="s">
        <v>19</v>
      </c>
      <c r="I4" s="17" t="s">
        <v>1350</v>
      </c>
      <c r="J4" s="41">
        <v>1038.4000000000001</v>
      </c>
      <c r="K4" s="11"/>
      <c r="L4" s="11"/>
      <c r="M4" s="11"/>
      <c r="N4" s="11"/>
      <c r="O4" s="3" t="s">
        <v>50</v>
      </c>
      <c r="P4" s="14" t="s">
        <v>52</v>
      </c>
    </row>
    <row r="5" spans="1:16" x14ac:dyDescent="0.25">
      <c r="A5" s="28" t="s">
        <v>37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5" customFormat="1" x14ac:dyDescent="0.25">
      <c r="A6" s="8" t="s">
        <v>659</v>
      </c>
      <c r="B6" s="8" t="s">
        <v>1343</v>
      </c>
      <c r="C6" s="7">
        <v>43140</v>
      </c>
      <c r="D6" s="8" t="s">
        <v>18</v>
      </c>
      <c r="E6" s="8" t="s">
        <v>662</v>
      </c>
      <c r="F6" s="8" t="s">
        <v>665</v>
      </c>
      <c r="G6" s="8" t="s">
        <v>668</v>
      </c>
      <c r="H6" s="8" t="s">
        <v>19</v>
      </c>
      <c r="I6" s="8" t="s">
        <v>22</v>
      </c>
      <c r="J6" s="41">
        <v>315</v>
      </c>
      <c r="K6" s="11"/>
      <c r="L6" s="11"/>
      <c r="M6" s="11"/>
      <c r="N6" s="11"/>
      <c r="O6" s="8" t="s">
        <v>658</v>
      </c>
      <c r="P6" s="8" t="s">
        <v>52</v>
      </c>
    </row>
    <row r="7" spans="1:16" s="5" customFormat="1" x14ac:dyDescent="0.25">
      <c r="A7" s="17" t="s">
        <v>660</v>
      </c>
      <c r="B7" s="17" t="s">
        <v>1344</v>
      </c>
      <c r="C7" s="7">
        <v>43140</v>
      </c>
      <c r="D7" s="8" t="s">
        <v>24</v>
      </c>
      <c r="E7" s="8" t="s">
        <v>663</v>
      </c>
      <c r="F7" s="8" t="s">
        <v>666</v>
      </c>
      <c r="G7" s="8" t="s">
        <v>669</v>
      </c>
      <c r="H7" s="8" t="s">
        <v>19</v>
      </c>
      <c r="I7" s="17" t="s">
        <v>1350</v>
      </c>
      <c r="J7" s="41">
        <v>345.7</v>
      </c>
      <c r="K7" s="11"/>
      <c r="L7" s="11"/>
      <c r="M7" s="11"/>
      <c r="N7" s="11"/>
      <c r="O7" s="8" t="s">
        <v>658</v>
      </c>
      <c r="P7" s="8" t="s">
        <v>52</v>
      </c>
    </row>
    <row r="8" spans="1:16" s="5" customFormat="1" x14ac:dyDescent="0.25">
      <c r="A8" s="17" t="s">
        <v>660</v>
      </c>
      <c r="B8" s="17" t="s">
        <v>1345</v>
      </c>
      <c r="C8" s="7">
        <v>43140</v>
      </c>
      <c r="D8" s="8" t="s">
        <v>24</v>
      </c>
      <c r="E8" s="8" t="s">
        <v>663</v>
      </c>
      <c r="F8" s="8" t="s">
        <v>666</v>
      </c>
      <c r="G8" s="8" t="s">
        <v>670</v>
      </c>
      <c r="H8" s="8" t="s">
        <v>19</v>
      </c>
      <c r="I8" s="17" t="s">
        <v>1350</v>
      </c>
      <c r="J8" s="41">
        <f>4245+4625</f>
        <v>8870</v>
      </c>
      <c r="K8" s="11"/>
      <c r="L8" s="11"/>
      <c r="M8" s="11"/>
      <c r="N8" s="11"/>
      <c r="O8" s="8" t="s">
        <v>658</v>
      </c>
      <c r="P8" s="8" t="s">
        <v>52</v>
      </c>
    </row>
    <row r="9" spans="1:16" s="5" customFormat="1" x14ac:dyDescent="0.25">
      <c r="A9" s="17" t="s">
        <v>660</v>
      </c>
      <c r="B9" s="17" t="s">
        <v>1346</v>
      </c>
      <c r="C9" s="7">
        <v>43140</v>
      </c>
      <c r="D9" s="8" t="s">
        <v>24</v>
      </c>
      <c r="E9" s="8" t="s">
        <v>663</v>
      </c>
      <c r="F9" s="8" t="s">
        <v>666</v>
      </c>
      <c r="G9" s="8" t="s">
        <v>671</v>
      </c>
      <c r="H9" s="8" t="s">
        <v>19</v>
      </c>
      <c r="I9" s="17" t="s">
        <v>1350</v>
      </c>
      <c r="J9" s="41">
        <v>267.5</v>
      </c>
      <c r="K9" s="11"/>
      <c r="L9" s="11"/>
      <c r="M9" s="11"/>
      <c r="N9" s="11"/>
      <c r="O9" s="8" t="s">
        <v>658</v>
      </c>
      <c r="P9" s="8" t="s">
        <v>52</v>
      </c>
    </row>
    <row r="10" spans="1:16" s="5" customFormat="1" x14ac:dyDescent="0.25">
      <c r="A10" s="17" t="s">
        <v>660</v>
      </c>
      <c r="B10" s="17" t="s">
        <v>1347</v>
      </c>
      <c r="C10" s="7">
        <v>43140</v>
      </c>
      <c r="D10" s="8" t="s">
        <v>24</v>
      </c>
      <c r="E10" s="8" t="s">
        <v>663</v>
      </c>
      <c r="F10" s="8" t="s">
        <v>666</v>
      </c>
      <c r="G10" s="8" t="s">
        <v>672</v>
      </c>
      <c r="H10" s="8" t="s">
        <v>19</v>
      </c>
      <c r="I10" s="17" t="s">
        <v>1350</v>
      </c>
      <c r="J10" s="41">
        <v>232.5</v>
      </c>
      <c r="K10" s="11"/>
      <c r="L10" s="11"/>
      <c r="M10" s="11"/>
      <c r="N10" s="11"/>
      <c r="O10" s="8" t="s">
        <v>658</v>
      </c>
      <c r="P10" s="8" t="s">
        <v>52</v>
      </c>
    </row>
    <row r="11" spans="1:16" s="5" customFormat="1" x14ac:dyDescent="0.25">
      <c r="A11" s="15" t="s">
        <v>661</v>
      </c>
      <c r="B11" s="15" t="s">
        <v>1348</v>
      </c>
      <c r="C11" s="16">
        <v>43143</v>
      </c>
      <c r="D11" s="17" t="s">
        <v>190</v>
      </c>
      <c r="E11" s="17" t="s">
        <v>664</v>
      </c>
      <c r="F11" s="18" t="s">
        <v>667</v>
      </c>
      <c r="G11" s="19" t="s">
        <v>673</v>
      </c>
      <c r="H11" s="17" t="s">
        <v>19</v>
      </c>
      <c r="I11" s="17" t="s">
        <v>16</v>
      </c>
      <c r="J11" s="41">
        <v>218.1</v>
      </c>
      <c r="K11" s="22"/>
      <c r="L11" s="22"/>
      <c r="M11" s="22"/>
      <c r="N11" s="22"/>
      <c r="O11" s="8" t="s">
        <v>658</v>
      </c>
      <c r="P11" s="17" t="s">
        <v>53</v>
      </c>
    </row>
    <row r="12" spans="1:16" x14ac:dyDescent="0.25">
      <c r="A12" s="28" t="s">
        <v>45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s="5" customFormat="1" x14ac:dyDescent="0.25">
      <c r="A13" s="23" t="s">
        <v>1028</v>
      </c>
      <c r="B13" s="23" t="s">
        <v>1349</v>
      </c>
      <c r="C13" s="24">
        <v>43161</v>
      </c>
      <c r="D13" s="25" t="s">
        <v>34</v>
      </c>
      <c r="E13" s="25" t="s">
        <v>1012</v>
      </c>
      <c r="F13" s="26" t="s">
        <v>1013</v>
      </c>
      <c r="G13" s="25" t="s">
        <v>1029</v>
      </c>
      <c r="H13" s="25" t="s">
        <v>19</v>
      </c>
      <c r="I13" s="25" t="s">
        <v>22</v>
      </c>
      <c r="J13" s="41">
        <v>373</v>
      </c>
      <c r="K13" s="4"/>
      <c r="L13" s="4"/>
      <c r="M13" s="4"/>
      <c r="N13" s="4"/>
      <c r="O13" s="3" t="s">
        <v>50</v>
      </c>
      <c r="P13" s="14" t="s">
        <v>52</v>
      </c>
    </row>
  </sheetData>
  <autoFilter ref="I1:I13"/>
  <mergeCells count="12">
    <mergeCell ref="P1:P2"/>
    <mergeCell ref="H1:H2"/>
    <mergeCell ref="I1:I2"/>
    <mergeCell ref="J1:N1"/>
    <mergeCell ref="O1:O2"/>
    <mergeCell ref="G1:G2"/>
    <mergeCell ref="A1:A2"/>
    <mergeCell ref="C1:C2"/>
    <mergeCell ref="D1:D2"/>
    <mergeCell ref="E1:E2"/>
    <mergeCell ref="F1:F2"/>
    <mergeCell ref="B1:B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MOTOTAXI ENE-MAR</vt:lpstr>
      <vt:lpstr>TAXI ENE-MAR </vt:lpstr>
      <vt:lpstr>URBANO O INTERUR M1 ENE-MAR </vt:lpstr>
      <vt:lpstr>URBANO INTERURBAN ENE-MAR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Saldaña Miranda</dc:creator>
  <cp:lastModifiedBy>SINIESTROS</cp:lastModifiedBy>
  <dcterms:created xsi:type="dcterms:W3CDTF">2018-05-08T19:07:26Z</dcterms:created>
  <dcterms:modified xsi:type="dcterms:W3CDTF">2018-12-06T14:29:25Z</dcterms:modified>
</cp:coreProperties>
</file>