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790" yWindow="-225" windowWidth="11700" windowHeight="759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2'!$A$1:$I$28</definedName>
    <definedName name="_xlnm.Print_Area" localSheetId="2">'FORMATO "B" - FONDO 2'!$A$1:$E$33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13" i="1" l="1"/>
  <c r="E34" i="1" l="1"/>
  <c r="F40" i="1"/>
  <c r="G15" i="1"/>
  <c r="E15" i="1"/>
  <c r="D14" i="1" l="1"/>
  <c r="E13" i="1" l="1"/>
  <c r="D39" i="1" l="1"/>
  <c r="D36" i="1"/>
  <c r="D32" i="1"/>
  <c r="D30" i="1"/>
  <c r="D26" i="1"/>
  <c r="D22" i="1"/>
  <c r="D19" i="1"/>
  <c r="D17" i="1"/>
  <c r="D10" i="1"/>
  <c r="F18" i="1" l="1"/>
  <c r="E52" i="8" l="1"/>
  <c r="F36" i="1" l="1"/>
  <c r="E33" i="1"/>
  <c r="G18" i="1" l="1"/>
  <c r="F17" i="1" l="1"/>
  <c r="E17" i="1" l="1"/>
  <c r="E10" i="1" l="1"/>
  <c r="G26" i="1" l="1"/>
  <c r="G35" i="1"/>
  <c r="G16" i="1"/>
  <c r="G20" i="1"/>
  <c r="G21" i="1"/>
  <c r="G23" i="1"/>
  <c r="G24" i="1"/>
  <c r="G25" i="1"/>
  <c r="G27" i="1"/>
  <c r="G28" i="1"/>
  <c r="G29" i="1"/>
  <c r="G31" i="1"/>
  <c r="G33" i="1"/>
  <c r="G34" i="1"/>
  <c r="G38" i="1"/>
  <c r="C10" i="3" s="1"/>
  <c r="G40" i="1"/>
  <c r="G42" i="1"/>
  <c r="G43" i="1"/>
  <c r="D57" i="8"/>
  <c r="E36" i="8"/>
  <c r="D56" i="8" s="1"/>
  <c r="D58" i="8" l="1"/>
  <c r="E19" i="1"/>
  <c r="G13" i="1" l="1"/>
  <c r="E32" i="1" l="1"/>
  <c r="E14" i="1" l="1"/>
  <c r="D11" i="3"/>
  <c r="D14" i="3" s="1"/>
  <c r="D16" i="3" s="1"/>
  <c r="D18" i="3" s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D10" i="2" s="1"/>
  <c r="G30" i="1"/>
  <c r="C12" i="3" s="1"/>
  <c r="G17" i="1"/>
  <c r="F46" i="1"/>
  <c r="H9" i="2"/>
  <c r="E46" i="1"/>
  <c r="C15" i="3"/>
  <c r="I21" i="2"/>
  <c r="I22" i="2" s="1"/>
  <c r="G10" i="1"/>
  <c r="F47" i="1" l="1"/>
  <c r="D9" i="2"/>
  <c r="D22" i="2" s="1"/>
  <c r="B4" i="7"/>
  <c r="C3" i="7" s="1"/>
  <c r="C8" i="7" s="1"/>
  <c r="H11" i="2"/>
  <c r="G36" i="1"/>
  <c r="G37" i="1"/>
  <c r="C9" i="3" s="1"/>
  <c r="C11" i="3" s="1"/>
  <c r="C14" i="3" s="1"/>
  <c r="C16" i="3" s="1"/>
  <c r="C18" i="3" s="1"/>
  <c r="H20" i="2" s="1"/>
  <c r="H18" i="2" s="1"/>
  <c r="H21" i="2" s="1"/>
  <c r="H22" i="2" l="1"/>
</calcChain>
</file>

<file path=xl/sharedStrings.xml><?xml version="1.0" encoding="utf-8"?>
<sst xmlns="http://schemas.openxmlformats.org/spreadsheetml/2006/main" count="240" uniqueCount="150">
  <si>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</si>
  <si>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</si>
  <si>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</si>
  <si>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</si>
  <si>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</si>
  <si>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</si>
  <si>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</si>
  <si>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</si>
  <si>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</si>
  <si>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</si>
  <si>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</si>
  <si>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</si>
  <si>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</si>
  <si>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</si>
  <si>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</si>
  <si>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</si>
  <si>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</si>
  <si>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</si>
  <si>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</si>
  <si>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</si>
  <si>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</si>
  <si>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</si>
  <si>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</si>
  <si>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</si>
  <si>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</si>
  <si>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</si>
  <si>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</si>
  <si>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</si>
  <si>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</si>
  <si>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</si>
  <si>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</si>
  <si>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</si>
  <si>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</si>
  <si>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</si>
  <si>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</si>
  <si>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</si>
  <si>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</si>
  <si>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</si>
  <si>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</si>
  <si>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</si>
  <si>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</si>
  <si>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</si>
  <si>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</si>
  <si>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</si>
  <si>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</si>
  <si>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</si>
  <si>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</si>
  <si>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</si>
  <si>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</si>
  <si>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</si>
  <si>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</si>
  <si>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</si>
  <si>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</si>
  <si>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</si>
  <si>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</si>
  <si>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</si>
  <si>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</si>
  <si>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</si>
  <si>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</si>
  <si>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</si>
  <si>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</si>
  <si>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</si>
  <si>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</si>
  <si>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</si>
  <si>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</si>
  <si>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</si>
  <si>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</si>
  <si>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</si>
  <si>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</si>
  <si>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</si>
  <si>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</si>
  <si>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</si>
  <si>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</si>
  <si>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</si>
  <si>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</si>
  <si>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</si>
  <si>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</si>
  <si>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</si>
  <si>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</si>
  <si>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</si>
  <si>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</si>
  <si>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</si>
  <si>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</si>
  <si>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</si>
  <si>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</si>
  <si>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</si>
  <si>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</si>
  <si>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</si>
  <si>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</si>
  <si>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</si>
  <si>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</si>
  <si>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</si>
  <si>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</si>
  <si>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</si>
  <si>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</si>
  <si>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</si>
  <si>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</si>
  <si>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</si>
  <si>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</si>
  <si>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RESUMEN Anexo del rubro 26. Siniestros por pagar al 28/02/2019</t>
  </si>
  <si>
    <t>GASTOS MEDICOS</t>
  </si>
  <si>
    <t>INDEMNIZACIÓN POR MUERTE</t>
  </si>
  <si>
    <t>001-0008826</t>
  </si>
  <si>
    <t>001-0008827</t>
  </si>
  <si>
    <t>001-0008828</t>
  </si>
  <si>
    <t>001-0008829</t>
  </si>
  <si>
    <t>001-0008830</t>
  </si>
  <si>
    <t>001-0008831</t>
  </si>
  <si>
    <t>001-0008832</t>
  </si>
  <si>
    <t>001-0008833</t>
  </si>
  <si>
    <t>001-0008834</t>
  </si>
  <si>
    <t>001-0008835</t>
  </si>
  <si>
    <t>001-0008836</t>
  </si>
  <si>
    <t>001-0008837</t>
  </si>
  <si>
    <t>001-0008933</t>
  </si>
  <si>
    <t>001-0008934</t>
  </si>
  <si>
    <t>001-0008935</t>
  </si>
  <si>
    <t>001-0008936</t>
  </si>
  <si>
    <t>001-0008937</t>
  </si>
  <si>
    <t>001-0008938</t>
  </si>
  <si>
    <t>001-0008994</t>
  </si>
  <si>
    <t>001-0008995</t>
  </si>
  <si>
    <t>001-0008996</t>
  </si>
  <si>
    <t>001-0008997</t>
  </si>
  <si>
    <t>001-0008998</t>
  </si>
  <si>
    <t>001-0008999</t>
  </si>
  <si>
    <t>001-0009000</t>
  </si>
  <si>
    <t>001-0009001</t>
  </si>
  <si>
    <t>001-0009002</t>
  </si>
  <si>
    <t>001-0009003</t>
  </si>
  <si>
    <t>001-0009004</t>
  </si>
  <si>
    <t>001-0009005</t>
  </si>
  <si>
    <t>001-0009006</t>
  </si>
  <si>
    <t>001-0009007</t>
  </si>
  <si>
    <t xml:space="preserve">ESTEBAN GOMEZ MURO </t>
  </si>
  <si>
    <t>ANGELITA ALDEA DE VERGARA</t>
  </si>
  <si>
    <t>CLEMENTINA LOPEZ AGUILAR</t>
  </si>
  <si>
    <t>MELISSA NATHALY LOPEZ BERRU</t>
  </si>
  <si>
    <t>NARDA ALEXANDRA CUEVA PARRAGUEZ</t>
  </si>
  <si>
    <t>SANTA ERNESTA LUCERO BARRIOS</t>
  </si>
  <si>
    <t>VICTOR CASTRO ALARCON</t>
  </si>
  <si>
    <t>JULIO TINOCO YAMUNAQUE</t>
  </si>
  <si>
    <t>JOSE EDQUEN CORREA</t>
  </si>
  <si>
    <t>Al 31 de Agosto del 2019.</t>
  </si>
  <si>
    <t>BALANCE GENERAL AL : 31 de Agosto del   2019</t>
  </si>
  <si>
    <t>ESTADO DE GANANCIAS Y PERDIDAS AL 31 DE AGOSTO DEL 2019</t>
  </si>
  <si>
    <t>Saldo al 31/08/2019</t>
  </si>
  <si>
    <t>Anexo del rubro 26. Siniestros por pagar al 31/08/2019</t>
  </si>
  <si>
    <t>Anexo del rubro 27. Aportes por pagar   (Fondo de Compensación del SOAT y del CAT)   al 31/08/2019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</si>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</sst>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  <numFmt numFmtId="166" formatCode="_-&quot;S/&quot;* #,##0.00_-;\-&quot;S/&quot;* #,##0.00_-;_-&quot;S/&quot;* &quot;-&quot;??_-;_-@_-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5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4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4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166" fontId="10" fillId="0" borderId="26" xfId="0" applyNumberFormat="1" applyFont="1" applyBorder="1"/>
    <xf numFmtId="0" fontId="15" fillId="3" borderId="26" xfId="0" applyFont="1" applyFill="1" applyBorder="1" applyAlignment="1">
      <alignment horizontal="left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horizontal="right"/>
    </xf>
    <xf numFmtId="44" fontId="17" fillId="0" borderId="26" xfId="0" applyNumberFormat="1" applyFont="1" applyBorder="1" applyAlignment="1">
      <alignment horizontal="right"/>
    </xf>
    <xf numFmtId="44" fontId="15" fillId="0" borderId="26" xfId="0" applyNumberFormat="1" applyFont="1" applyBorder="1"/>
    <xf numFmtId="4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44" fontId="17" fillId="0" borderId="0" xfId="0" applyNumberFormat="1" applyFont="1" applyBorder="1" applyAlignment="1">
      <alignment horizontal="right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7" zoomScaleNormal="100" workbookViewId="0">
      <selection activeCell="G15" sqref="G15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8" ht="16.5">
      <c r="B1" s="125" t="s">
        <v>0</v>
      </c>
      <c r="C1" s="125"/>
      <c r="D1" s="125"/>
      <c r="E1" s="125"/>
      <c r="F1" s="125"/>
      <c r="G1" s="125"/>
    </row>
    <row r="2" spans="2:8" ht="16.5">
      <c r="B2" s="1"/>
      <c r="C2" s="1"/>
      <c r="D2" s="1"/>
      <c r="E2" s="1"/>
      <c r="F2" s="1"/>
      <c r="G2" s="1"/>
    </row>
    <row r="3" spans="2:8" ht="13.5" customHeight="1">
      <c r="B3" s="126" t="s">
        <v>1</v>
      </c>
      <c r="C3" s="126"/>
      <c r="D3" s="126"/>
      <c r="E3" s="126"/>
      <c r="F3" s="126"/>
      <c r="G3" s="126"/>
    </row>
    <row r="4" spans="2:8" ht="18" customHeight="1">
      <c r="B4" s="126" t="s">
        <v>2</v>
      </c>
      <c r="C4" s="126"/>
      <c r="D4" s="126"/>
      <c r="E4" s="126"/>
      <c r="F4" s="126"/>
      <c r="G4" s="126"/>
    </row>
    <row r="5" spans="2:8" ht="18" customHeight="1">
      <c r="B5" s="126" t="s">
        <v>143</v>
      </c>
      <c r="C5" s="126"/>
      <c r="D5" s="126"/>
      <c r="E5" s="126"/>
      <c r="F5" s="126"/>
      <c r="G5" s="126"/>
    </row>
    <row r="6" spans="2:8" ht="17.25" thickBot="1">
      <c r="B6" s="2"/>
      <c r="H6" s="105"/>
    </row>
    <row r="7" spans="2:8" ht="14.25" customHeight="1" thickBot="1">
      <c r="B7" s="127"/>
      <c r="C7" s="129" t="s">
        <v>3</v>
      </c>
      <c r="D7" s="3" t="s">
        <v>4</v>
      </c>
      <c r="E7" s="131" t="s">
        <v>5</v>
      </c>
      <c r="F7" s="132"/>
      <c r="G7" s="3" t="s">
        <v>6</v>
      </c>
      <c r="H7" s="106"/>
    </row>
    <row r="8" spans="2:8" ht="27.75" customHeight="1" thickBot="1">
      <c r="B8" s="128"/>
      <c r="C8" s="130"/>
      <c r="D8" s="4" t="s">
        <v>7</v>
      </c>
      <c r="E8" s="5" t="s">
        <v>8</v>
      </c>
      <c r="F8" s="5" t="s">
        <v>9</v>
      </c>
      <c r="G8" s="4" t="s">
        <v>7</v>
      </c>
    </row>
    <row r="9" spans="2:8" ht="13.5" customHeight="1">
      <c r="B9" s="6">
        <v>1</v>
      </c>
      <c r="C9" s="7" t="s">
        <v>10</v>
      </c>
      <c r="D9" s="8"/>
      <c r="E9" s="8"/>
      <c r="F9" s="8"/>
      <c r="G9" s="9"/>
    </row>
    <row r="10" spans="2:8" ht="13.5" customHeight="1">
      <c r="B10" s="10">
        <v>10</v>
      </c>
      <c r="C10" s="11" t="s">
        <v>11</v>
      </c>
      <c r="D10" s="12">
        <f>+D11+D12+D13</f>
        <v>409286.3</v>
      </c>
      <c r="E10" s="12">
        <f>E13+E11+E12</f>
        <v>219526.59</v>
      </c>
      <c r="F10" s="12">
        <f>F13+F11+F12</f>
        <v>269751.86000000004</v>
      </c>
      <c r="G10" s="13">
        <f t="shared" ref="G10:G43" si="0">D10+E10-F10</f>
        <v>359061.02999999997</v>
      </c>
    </row>
    <row r="11" spans="2:8" ht="13.5" customHeight="1">
      <c r="B11" s="14">
        <v>1001</v>
      </c>
      <c r="C11" s="15" t="s">
        <v>12</v>
      </c>
      <c r="D11" s="16">
        <v>85000</v>
      </c>
      <c r="E11" s="16"/>
      <c r="F11" s="16">
        <v>0</v>
      </c>
      <c r="G11" s="17">
        <f t="shared" si="0"/>
        <v>85000</v>
      </c>
    </row>
    <row r="12" spans="2:8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8" ht="13.5" customHeight="1">
      <c r="B13" s="14">
        <v>1004</v>
      </c>
      <c r="C13" s="15" t="s">
        <v>14</v>
      </c>
      <c r="D13" s="16">
        <v>324286.3</v>
      </c>
      <c r="E13" s="16">
        <f>219344+182.59</f>
        <v>219526.59</v>
      </c>
      <c r="F13" s="16">
        <f>269684.46+67.4</f>
        <v>269751.86000000004</v>
      </c>
      <c r="G13" s="17">
        <f t="shared" si="0"/>
        <v>274061.02999999997</v>
      </c>
    </row>
    <row r="14" spans="2:8" ht="13.5" customHeight="1">
      <c r="B14" s="10">
        <v>15</v>
      </c>
      <c r="C14" s="11" t="s">
        <v>15</v>
      </c>
      <c r="D14" s="12">
        <f>+D15</f>
        <v>3047093.06</v>
      </c>
      <c r="E14" s="12">
        <f>E15</f>
        <v>110486.63</v>
      </c>
      <c r="F14" s="12">
        <f>F15</f>
        <v>1465.73</v>
      </c>
      <c r="G14" s="13">
        <f t="shared" si="0"/>
        <v>3156113.96</v>
      </c>
    </row>
    <row r="15" spans="2:8" ht="13.5" customHeight="1">
      <c r="B15" s="14">
        <v>1501</v>
      </c>
      <c r="C15" s="15" t="s">
        <v>16</v>
      </c>
      <c r="D15" s="16">
        <v>3047093.06</v>
      </c>
      <c r="E15" s="16">
        <f>100000+10486.63</f>
        <v>110486.63</v>
      </c>
      <c r="F15" s="16">
        <v>1465.73</v>
      </c>
      <c r="G15" s="17">
        <f t="shared" si="0"/>
        <v>3156113.96</v>
      </c>
    </row>
    <row r="16" spans="2:8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f>+D18</f>
        <v>-37691.269999999997</v>
      </c>
      <c r="E17" s="12">
        <f>E18</f>
        <v>166476.54</v>
      </c>
      <c r="F17" s="12">
        <f>F18</f>
        <v>191811.07</v>
      </c>
      <c r="G17" s="13">
        <f t="shared" si="0"/>
        <v>-63025.799999999988</v>
      </c>
    </row>
    <row r="18" spans="2:9" ht="13.5" customHeight="1">
      <c r="B18" s="14">
        <v>2601</v>
      </c>
      <c r="C18" s="15" t="s">
        <v>19</v>
      </c>
      <c r="D18" s="16">
        <v>-37691.269999999997</v>
      </c>
      <c r="E18" s="16">
        <v>166476.54</v>
      </c>
      <c r="F18" s="16">
        <f>+E31</f>
        <v>191811.07</v>
      </c>
      <c r="G18" s="17">
        <f>D18+E18-F18</f>
        <v>-63025.799999999988</v>
      </c>
      <c r="H18" s="20"/>
    </row>
    <row r="19" spans="2:9" ht="13.5" customHeight="1">
      <c r="B19" s="18">
        <v>27</v>
      </c>
      <c r="C19" s="19" t="s">
        <v>20</v>
      </c>
      <c r="D19" s="12">
        <f>+D20</f>
        <v>-3207.92</v>
      </c>
      <c r="E19" s="12">
        <f>E20</f>
        <v>3207.92</v>
      </c>
      <c r="F19" s="12">
        <f>F20</f>
        <v>2741.8</v>
      </c>
      <c r="G19" s="13">
        <f t="shared" si="0"/>
        <v>-2741.8</v>
      </c>
      <c r="H19" s="20"/>
    </row>
    <row r="20" spans="2:9" ht="13.5" customHeight="1">
      <c r="B20" s="14">
        <v>2701</v>
      </c>
      <c r="C20" s="15" t="s">
        <v>21</v>
      </c>
      <c r="D20" s="16">
        <v>-3207.92</v>
      </c>
      <c r="E20" s="16">
        <v>3207.92</v>
      </c>
      <c r="F20" s="16">
        <v>2741.8</v>
      </c>
      <c r="G20" s="17">
        <f t="shared" si="0"/>
        <v>-2741.8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f>+D24</f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f>+D27</f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f>+D31</f>
        <v>1121882.05</v>
      </c>
      <c r="E30" s="12">
        <f>E31</f>
        <v>191811.07</v>
      </c>
      <c r="F30" s="12">
        <f>F31</f>
        <v>0</v>
      </c>
      <c r="G30" s="13">
        <f t="shared" si="0"/>
        <v>1313693.1200000001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1121882.05</v>
      </c>
      <c r="E31" s="16">
        <f>166476.54-37691.27+63025.8</f>
        <v>191811.07</v>
      </c>
      <c r="F31" s="16">
        <v>0</v>
      </c>
      <c r="G31" s="17">
        <f t="shared" si="0"/>
        <v>1313693.1200000001</v>
      </c>
    </row>
    <row r="32" spans="2:9" ht="13.5" customHeight="1">
      <c r="B32" s="10">
        <v>47</v>
      </c>
      <c r="C32" s="11" t="s">
        <v>34</v>
      </c>
      <c r="D32" s="12">
        <f>+D33+D34</f>
        <v>57568.340000000004</v>
      </c>
      <c r="E32" s="12">
        <f>E33+E34</f>
        <v>4274.93</v>
      </c>
      <c r="F32" s="12">
        <f>F33+F34</f>
        <v>0</v>
      </c>
      <c r="G32" s="13">
        <f t="shared" si="0"/>
        <v>61843.270000000004</v>
      </c>
    </row>
    <row r="33" spans="1:8" ht="13.5" customHeight="1">
      <c r="B33" s="14">
        <v>4701</v>
      </c>
      <c r="C33" s="15" t="s">
        <v>35</v>
      </c>
      <c r="D33" s="16">
        <v>22840.9</v>
      </c>
      <c r="E33" s="16">
        <f>+F20</f>
        <v>2741.8</v>
      </c>
      <c r="F33" s="16">
        <v>0</v>
      </c>
      <c r="G33" s="17">
        <f t="shared" si="0"/>
        <v>25582.7</v>
      </c>
    </row>
    <row r="34" spans="1:8" ht="13.5" customHeight="1">
      <c r="B34" s="14">
        <v>4704</v>
      </c>
      <c r="C34" s="15" t="s">
        <v>36</v>
      </c>
      <c r="D34" s="16">
        <v>34727.440000000002</v>
      </c>
      <c r="E34" s="16">
        <f>1465.73+67.4</f>
        <v>1533.13</v>
      </c>
      <c r="F34" s="16">
        <v>0</v>
      </c>
      <c r="G34" s="17">
        <f t="shared" si="0"/>
        <v>36260.57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f>+D37+D38</f>
        <v>-1826575.7</v>
      </c>
      <c r="E36" s="12"/>
      <c r="F36" s="12">
        <f>+F37+F38</f>
        <v>219344</v>
      </c>
      <c r="G36" s="13">
        <f>D36+E36-F36</f>
        <v>-2045919.7</v>
      </c>
    </row>
    <row r="37" spans="1:8" ht="13.5" customHeight="1">
      <c r="B37" s="14">
        <v>5005</v>
      </c>
      <c r="C37" s="15" t="s">
        <v>39</v>
      </c>
      <c r="D37" s="16">
        <v>-1825032</v>
      </c>
      <c r="E37" s="16"/>
      <c r="F37" s="16">
        <v>219344</v>
      </c>
      <c r="G37" s="17">
        <f t="shared" si="0"/>
        <v>-2044376</v>
      </c>
      <c r="H37" s="20"/>
    </row>
    <row r="38" spans="1:8" ht="13.5" customHeight="1">
      <c r="B38" s="14">
        <v>5006</v>
      </c>
      <c r="C38" s="15" t="s">
        <v>40</v>
      </c>
      <c r="D38" s="16">
        <v>-1543.7</v>
      </c>
      <c r="E38" s="16"/>
      <c r="F38" s="16"/>
      <c r="G38" s="17">
        <f t="shared" si="0"/>
        <v>-1543.7</v>
      </c>
      <c r="H38" s="24"/>
    </row>
    <row r="39" spans="1:8" ht="13.5" customHeight="1">
      <c r="B39" s="10">
        <v>57</v>
      </c>
      <c r="C39" s="11" t="s">
        <v>41</v>
      </c>
      <c r="D39" s="12">
        <f>+D40</f>
        <v>-71716.86</v>
      </c>
      <c r="E39" s="16"/>
      <c r="F39" s="12">
        <f>F40</f>
        <v>10669.22</v>
      </c>
      <c r="G39" s="17">
        <f t="shared" si="0"/>
        <v>-82386.080000000002</v>
      </c>
    </row>
    <row r="40" spans="1:8" ht="13.5" customHeight="1">
      <c r="B40" s="14">
        <v>5705</v>
      </c>
      <c r="C40" s="15" t="s">
        <v>42</v>
      </c>
      <c r="D40" s="16">
        <v>-71716.86</v>
      </c>
      <c r="E40" s="16"/>
      <c r="F40" s="16">
        <f>10486.63+182.59</f>
        <v>10669.22</v>
      </c>
      <c r="G40" s="17">
        <f t="shared" si="0"/>
        <v>-82386.080000000002</v>
      </c>
    </row>
    <row r="41" spans="1:8" ht="13.5" customHeight="1">
      <c r="B41" s="10">
        <v>6</v>
      </c>
      <c r="C41" s="11" t="s">
        <v>43</v>
      </c>
      <c r="D41" s="16"/>
      <c r="E41" s="16"/>
      <c r="F41" s="16"/>
      <c r="G41" s="17"/>
    </row>
    <row r="42" spans="1:8" ht="13.5" customHeight="1">
      <c r="B42" s="10">
        <v>60</v>
      </c>
      <c r="C42" s="11" t="s">
        <v>44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45</v>
      </c>
      <c r="D43" s="28"/>
      <c r="E43" s="28"/>
      <c r="F43" s="28"/>
      <c r="G43" s="124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46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1391567.36</v>
      </c>
      <c r="F46" s="91">
        <f>SUM(F9:F45)</f>
        <v>1391567.36</v>
      </c>
      <c r="G46" s="37"/>
    </row>
    <row r="47" spans="1:8" ht="13.5" customHeight="1">
      <c r="B47" s="35"/>
      <c r="C47" s="36"/>
      <c r="D47" s="37"/>
      <c r="E47" s="37"/>
      <c r="F47" s="113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6" zoomScaleNormal="106" workbookViewId="0">
      <selection activeCell="B4" sqref="B4:I4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47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33" t="s">
        <v>1</v>
      </c>
      <c r="C4" s="133"/>
      <c r="D4" s="133"/>
      <c r="E4" s="133"/>
      <c r="F4" s="133"/>
      <c r="G4" s="133"/>
      <c r="H4" s="133"/>
      <c r="I4" s="133"/>
      <c r="J4"/>
    </row>
    <row r="5" spans="1:10" ht="13.5" customHeight="1">
      <c r="B5" s="133" t="s">
        <v>144</v>
      </c>
      <c r="C5" s="133"/>
      <c r="D5" s="133"/>
      <c r="E5" s="133"/>
      <c r="F5" s="133"/>
      <c r="G5" s="133"/>
      <c r="H5" s="133"/>
      <c r="I5" s="133"/>
    </row>
    <row r="6" spans="1:10" ht="13.5" customHeight="1" thickBot="1">
      <c r="B6" s="42"/>
    </row>
    <row r="7" spans="1:10" ht="13.5" customHeight="1">
      <c r="B7" s="134" t="s">
        <v>10</v>
      </c>
      <c r="C7" s="135"/>
      <c r="D7" s="44" t="s">
        <v>48</v>
      </c>
      <c r="E7" s="45" t="s">
        <v>49</v>
      </c>
      <c r="F7" s="134" t="s">
        <v>50</v>
      </c>
      <c r="G7" s="135"/>
      <c r="H7" s="46" t="s">
        <v>48</v>
      </c>
      <c r="I7" s="44" t="s">
        <v>49</v>
      </c>
    </row>
    <row r="8" spans="1:10" ht="17.25" customHeight="1" thickBot="1">
      <c r="B8" s="136"/>
      <c r="C8" s="137"/>
      <c r="D8" s="47" t="s">
        <v>7</v>
      </c>
      <c r="E8" s="48" t="s">
        <v>7</v>
      </c>
      <c r="F8" s="136"/>
      <c r="G8" s="137"/>
      <c r="H8" s="47" t="s">
        <v>7</v>
      </c>
      <c r="I8" s="48" t="s">
        <v>7</v>
      </c>
    </row>
    <row r="9" spans="1:10" ht="17.25" customHeight="1">
      <c r="B9" s="138" t="s">
        <v>51</v>
      </c>
      <c r="C9" s="139"/>
      <c r="D9" s="49">
        <f>'B.C- FONDO '!G10</f>
        <v>359061.02999999997</v>
      </c>
      <c r="E9" s="50">
        <v>59575</v>
      </c>
      <c r="F9" s="140" t="s">
        <v>52</v>
      </c>
      <c r="G9" s="141"/>
      <c r="H9" s="49">
        <f>-'B.C- FONDO '!G17</f>
        <v>63025.799999999988</v>
      </c>
      <c r="I9" s="51">
        <v>64604</v>
      </c>
    </row>
    <row r="10" spans="1:10" ht="17.25" customHeight="1">
      <c r="B10" s="142" t="s">
        <v>53</v>
      </c>
      <c r="C10" s="143"/>
      <c r="D10" s="52">
        <f>'B.C- FONDO '!G14</f>
        <v>3156113.96</v>
      </c>
      <c r="E10" s="53">
        <v>2352790</v>
      </c>
      <c r="F10" s="144" t="s">
        <v>54</v>
      </c>
      <c r="G10" s="145"/>
      <c r="H10" s="54">
        <f>-'B.C- FONDO '!G19</f>
        <v>2741.8</v>
      </c>
      <c r="I10" s="55">
        <v>4978</v>
      </c>
    </row>
    <row r="11" spans="1:10" ht="17.25" customHeight="1">
      <c r="B11" s="142"/>
      <c r="C11" s="143"/>
      <c r="D11" s="52"/>
      <c r="E11" s="55"/>
      <c r="F11" s="146" t="s">
        <v>55</v>
      </c>
      <c r="G11" s="147"/>
      <c r="H11" s="56">
        <f>H9+H10</f>
        <v>65767.599999999991</v>
      </c>
      <c r="I11" s="56">
        <f>I9+I10</f>
        <v>69582</v>
      </c>
    </row>
    <row r="12" spans="1:10" ht="17.25" customHeight="1">
      <c r="B12" s="142"/>
      <c r="C12" s="143"/>
      <c r="D12" s="52"/>
      <c r="E12" s="55"/>
      <c r="F12" s="146"/>
      <c r="G12" s="147"/>
      <c r="H12" s="52"/>
      <c r="I12" s="55"/>
    </row>
    <row r="13" spans="1:10" ht="17.25" customHeight="1">
      <c r="B13" s="142"/>
      <c r="C13" s="143"/>
      <c r="D13" s="52"/>
      <c r="E13" s="55"/>
      <c r="F13" s="144"/>
      <c r="G13" s="145"/>
      <c r="H13" s="52"/>
      <c r="I13" s="55"/>
    </row>
    <row r="14" spans="1:10" ht="17.25" customHeight="1">
      <c r="B14" s="142"/>
      <c r="C14" s="143"/>
      <c r="D14" s="52"/>
      <c r="E14" s="55"/>
      <c r="F14" s="144" t="s">
        <v>56</v>
      </c>
      <c r="G14" s="145"/>
      <c r="H14" s="56">
        <f>H16</f>
        <v>597258</v>
      </c>
      <c r="I14" s="56">
        <f>I16</f>
        <v>597258</v>
      </c>
    </row>
    <row r="15" spans="1:10" ht="17.25" customHeight="1">
      <c r="B15" s="142"/>
      <c r="C15" s="143"/>
      <c r="D15" s="52"/>
      <c r="E15" s="55"/>
      <c r="F15" s="144" t="s">
        <v>57</v>
      </c>
      <c r="G15" s="145"/>
      <c r="H15" s="52"/>
      <c r="I15" s="55"/>
    </row>
    <row r="16" spans="1:10" ht="17.25" customHeight="1">
      <c r="B16" s="142"/>
      <c r="C16" s="143"/>
      <c r="D16" s="52"/>
      <c r="E16" s="55"/>
      <c r="F16" s="144" t="s">
        <v>58</v>
      </c>
      <c r="G16" s="145"/>
      <c r="H16" s="52">
        <f>-'B.C- FONDO '!G22</f>
        <v>597258</v>
      </c>
      <c r="I16" s="55">
        <v>597258</v>
      </c>
    </row>
    <row r="17" spans="2:11" ht="17.25" customHeight="1">
      <c r="B17" s="142"/>
      <c r="C17" s="143"/>
      <c r="D17" s="52"/>
      <c r="E17" s="55"/>
      <c r="F17" s="144" t="s">
        <v>59</v>
      </c>
      <c r="G17" s="145"/>
      <c r="H17" s="52"/>
      <c r="I17" s="55"/>
    </row>
    <row r="18" spans="2:11" ht="17.25" customHeight="1">
      <c r="B18" s="57"/>
      <c r="C18" s="58"/>
      <c r="D18" s="52"/>
      <c r="E18" s="55"/>
      <c r="F18" s="148" t="s">
        <v>60</v>
      </c>
      <c r="G18" s="149"/>
      <c r="H18" s="59">
        <f>H19+H20</f>
        <v>2852149.3899999997</v>
      </c>
      <c r="I18" s="56">
        <f>I19+I20</f>
        <v>1745525</v>
      </c>
    </row>
    <row r="19" spans="2:11" ht="17.25" customHeight="1">
      <c r="B19" s="142"/>
      <c r="C19" s="143"/>
      <c r="D19" s="52"/>
      <c r="E19" s="55"/>
      <c r="F19" s="144" t="s">
        <v>61</v>
      </c>
      <c r="G19" s="145"/>
      <c r="H19" s="52">
        <f>-'B.C- FONDO '!G26</f>
        <v>2099380</v>
      </c>
      <c r="I19" s="55">
        <v>835733</v>
      </c>
      <c r="K19" s="108"/>
    </row>
    <row r="20" spans="2:11" ht="17.25" customHeight="1">
      <c r="B20" s="142"/>
      <c r="C20" s="143"/>
      <c r="D20" s="52"/>
      <c r="E20" s="55"/>
      <c r="F20" s="144" t="s">
        <v>62</v>
      </c>
      <c r="G20" s="145"/>
      <c r="H20" s="60">
        <f>'FORMATO "B" - FONDO 2'!C18</f>
        <v>752769.3899999999</v>
      </c>
      <c r="I20" s="60">
        <v>909792</v>
      </c>
    </row>
    <row r="21" spans="2:11" ht="17.25" customHeight="1" thickBot="1">
      <c r="B21" s="142"/>
      <c r="C21" s="143"/>
      <c r="D21" s="61"/>
      <c r="E21" s="61"/>
      <c r="F21" s="144" t="s">
        <v>63</v>
      </c>
      <c r="G21" s="145"/>
      <c r="H21" s="62">
        <f>H14+H18</f>
        <v>3449407.3899999997</v>
      </c>
      <c r="I21" s="62">
        <f>I14+I18</f>
        <v>2342783</v>
      </c>
    </row>
    <row r="22" spans="2:11" ht="17.25" customHeight="1" thickBot="1">
      <c r="B22" s="152" t="s">
        <v>64</v>
      </c>
      <c r="C22" s="153"/>
      <c r="D22" s="63">
        <f>D9+D10</f>
        <v>3515174.9899999998</v>
      </c>
      <c r="E22" s="63">
        <f>E9+E10</f>
        <v>2412365</v>
      </c>
      <c r="F22" s="146" t="s">
        <v>65</v>
      </c>
      <c r="G22" s="147"/>
      <c r="H22" s="64">
        <f>H11+H21</f>
        <v>3515174.9899999998</v>
      </c>
      <c r="I22" s="65">
        <f>I11+I21</f>
        <v>2412365</v>
      </c>
    </row>
    <row r="23" spans="2:11" ht="17.25" customHeight="1" thickTop="1" thickBot="1">
      <c r="B23" s="154"/>
      <c r="C23" s="155"/>
      <c r="D23" s="66"/>
      <c r="E23" s="67"/>
      <c r="F23" s="156"/>
      <c r="G23" s="157"/>
      <c r="H23" s="68"/>
      <c r="I23" s="67"/>
    </row>
    <row r="24" spans="2:11" ht="17.25" customHeight="1">
      <c r="B24" s="69"/>
      <c r="C24" s="158"/>
      <c r="D24" s="158"/>
      <c r="E24" s="158"/>
      <c r="F24" s="158"/>
      <c r="G24" s="70"/>
      <c r="H24" s="70"/>
      <c r="I24" s="70"/>
    </row>
    <row r="25" spans="2:11" ht="12.75" customHeight="1">
      <c r="B25" s="38"/>
      <c r="G25" s="151"/>
      <c r="H25" s="151"/>
      <c r="I25" s="151"/>
      <c r="J25" s="151"/>
    </row>
    <row r="26" spans="2:11" ht="13.5" customHeight="1">
      <c r="B26" s="39"/>
      <c r="G26" s="150"/>
      <c r="H26" s="150"/>
      <c r="I26" s="150"/>
      <c r="J26" s="150"/>
    </row>
    <row r="27" spans="2:11" ht="12.75" customHeight="1">
      <c r="B27" s="38"/>
      <c r="G27" s="151"/>
      <c r="H27" s="151"/>
      <c r="I27" s="151"/>
      <c r="J27" s="151"/>
    </row>
    <row r="28" spans="2:11" ht="17.25" customHeight="1">
      <c r="G28" s="151"/>
      <c r="H28" s="151"/>
      <c r="I28" s="151"/>
      <c r="J28" s="151"/>
    </row>
    <row r="29" spans="2:11" ht="12.75" customHeight="1"/>
  </sheetData>
  <mergeCells count="40"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4:I4"/>
    <mergeCell ref="B5:I5"/>
    <mergeCell ref="B7:C7"/>
    <mergeCell ref="F7:G7"/>
    <mergeCell ref="B8:C8"/>
    <mergeCell ref="F8:G8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66</v>
      </c>
    </row>
    <row r="2" spans="2:6">
      <c r="B2" s="71"/>
    </row>
    <row r="3" spans="2:6" ht="13.5" customHeight="1">
      <c r="B3" s="126" t="s">
        <v>1</v>
      </c>
      <c r="C3" s="126"/>
      <c r="D3" s="126"/>
    </row>
    <row r="4" spans="2:6" ht="13.5" customHeight="1">
      <c r="B4" s="133" t="s">
        <v>145</v>
      </c>
      <c r="C4" s="133"/>
      <c r="D4" s="133"/>
    </row>
    <row r="5" spans="2:6" ht="18" customHeight="1" thickBot="1">
      <c r="B5" s="40"/>
    </row>
    <row r="6" spans="2:6" ht="18" customHeight="1">
      <c r="B6" s="72" t="s">
        <v>3</v>
      </c>
      <c r="C6" s="73" t="s">
        <v>48</v>
      </c>
      <c r="D6" s="72" t="s">
        <v>67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68</v>
      </c>
      <c r="C9" s="81">
        <f>-'B.C- FONDO '!G37</f>
        <v>2044376</v>
      </c>
      <c r="D9" s="55">
        <v>3314536</v>
      </c>
    </row>
    <row r="10" spans="2:6" ht="17.25" customHeight="1" thickBot="1">
      <c r="B10" s="80" t="s">
        <v>69</v>
      </c>
      <c r="C10" s="82">
        <f>-'B.C- FONDO '!G38</f>
        <v>1543.7</v>
      </c>
      <c r="D10" s="55">
        <v>1416</v>
      </c>
    </row>
    <row r="11" spans="2:6" ht="17.25" customHeight="1" thickTop="1">
      <c r="B11" s="83" t="s">
        <v>70</v>
      </c>
      <c r="C11" s="84">
        <f>C9+C10</f>
        <v>2045919.7</v>
      </c>
      <c r="D11" s="85">
        <f>D9+D10</f>
        <v>3315952</v>
      </c>
    </row>
    <row r="12" spans="2:6" ht="17.25" customHeight="1">
      <c r="B12" s="80" t="s">
        <v>71</v>
      </c>
      <c r="C12" s="81">
        <f>-'B.C- FONDO '!G30</f>
        <v>-1313693.1200000001</v>
      </c>
      <c r="D12" s="55">
        <v>-2371545</v>
      </c>
    </row>
    <row r="13" spans="2:6" ht="17.25" customHeight="1" thickBot="1">
      <c r="B13" s="80" t="s">
        <v>72</v>
      </c>
      <c r="C13" s="61">
        <f>-'B.C- FONDO '!G33</f>
        <v>-25582.7</v>
      </c>
      <c r="D13" s="61">
        <v>-41454</v>
      </c>
    </row>
    <row r="14" spans="2:6" ht="17.25" customHeight="1">
      <c r="B14" s="83" t="s">
        <v>73</v>
      </c>
      <c r="C14" s="56">
        <f>C11+C12+C13</f>
        <v>706643.87999999989</v>
      </c>
      <c r="D14" s="56">
        <f>D11+D12+D13</f>
        <v>902953</v>
      </c>
    </row>
    <row r="15" spans="2:6" ht="17.25" customHeight="1" thickBot="1">
      <c r="B15" s="80" t="s">
        <v>74</v>
      </c>
      <c r="C15" s="61">
        <f>(-'B.C- FONDO '!G40)-('B.C- FONDO '!G34)</f>
        <v>46125.51</v>
      </c>
      <c r="D15" s="55">
        <v>6839</v>
      </c>
    </row>
    <row r="16" spans="2:6" ht="17.25" customHeight="1" thickBot="1">
      <c r="B16" s="83" t="s">
        <v>75</v>
      </c>
      <c r="C16" s="87">
        <f>C14+C15</f>
        <v>752769.3899999999</v>
      </c>
      <c r="D16" s="87">
        <f>D14+D15</f>
        <v>909792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76</v>
      </c>
      <c r="C18" s="63">
        <f>C16</f>
        <v>752769.3899999999</v>
      </c>
      <c r="D18" s="63">
        <f>D16</f>
        <v>909792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51"/>
      <c r="D26" s="151"/>
      <c r="E26" s="151"/>
      <c r="F26" s="151"/>
    </row>
    <row r="27" spans="2:16" ht="12.75" customHeight="1">
      <c r="B27" s="39"/>
      <c r="C27" s="150"/>
      <c r="D27" s="150"/>
      <c r="E27" s="150"/>
      <c r="F27" s="150"/>
    </row>
    <row r="28" spans="2:16" ht="18" customHeight="1">
      <c r="B28" s="38"/>
      <c r="C28" s="151"/>
      <c r="D28" s="151"/>
      <c r="E28" s="151"/>
      <c r="F28" s="151"/>
    </row>
    <row r="29" spans="2:16" ht="17.25" customHeight="1">
      <c r="C29" s="151"/>
      <c r="D29" s="151"/>
      <c r="E29" s="151"/>
      <c r="F29" s="151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59"/>
      <c r="D33" s="159"/>
      <c r="E33" s="159"/>
      <c r="F33" s="159"/>
    </row>
    <row r="34" spans="2:6">
      <c r="B34" s="39"/>
      <c r="C34" s="160"/>
      <c r="D34" s="160"/>
      <c r="E34" s="160"/>
      <c r="F34" s="160"/>
    </row>
    <row r="35" spans="2:6" ht="13.5">
      <c r="B35" s="38"/>
      <c r="C35" s="159"/>
      <c r="D35" s="159"/>
      <c r="E35" s="159"/>
      <c r="F35" s="159"/>
    </row>
    <row r="36" spans="2:6" ht="13.5">
      <c r="C36" s="159"/>
      <c r="D36" s="159"/>
      <c r="E36" s="159"/>
      <c r="F36" s="159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1" t="s">
        <v>77</v>
      </c>
      <c r="B1" s="161"/>
      <c r="C1" s="161"/>
    </row>
    <row r="2" spans="1:3">
      <c r="A2" s="92" t="s">
        <v>78</v>
      </c>
      <c r="B2" s="93"/>
      <c r="C2" s="93"/>
    </row>
    <row r="3" spans="1:3">
      <c r="A3" s="92" t="s">
        <v>79</v>
      </c>
      <c r="B3" s="93"/>
      <c r="C3" s="93">
        <f>B4</f>
        <v>359061.02999999997</v>
      </c>
    </row>
    <row r="4" spans="1:3">
      <c r="A4" s="92" t="s">
        <v>80</v>
      </c>
      <c r="B4" s="93">
        <f>+'B.C- FONDO '!G10</f>
        <v>359061.02999999997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2" t="s">
        <v>146</v>
      </c>
      <c r="B8" s="162"/>
      <c r="C8" s="94">
        <f>SUM(C2:C7)</f>
        <v>359061.02999999997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sqref="A1:E1"/>
    </sheetView>
  </sheetViews>
  <sheetFormatPr baseColWidth="10" defaultRowHeight="12.75"/>
  <cols>
    <col min="1" max="1" width="31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1" t="s">
        <v>147</v>
      </c>
      <c r="B1" s="161"/>
      <c r="C1" s="161"/>
      <c r="D1" s="161"/>
      <c r="E1" s="161"/>
    </row>
    <row r="2" spans="1:5" ht="12.75" customHeight="1">
      <c r="A2" s="97"/>
      <c r="B2" s="163" t="s">
        <v>81</v>
      </c>
      <c r="C2" s="163"/>
      <c r="D2" s="163"/>
      <c r="E2" s="163"/>
    </row>
    <row r="3" spans="1:5" ht="12.75" customHeight="1">
      <c r="A3" s="107" t="s">
        <v>82</v>
      </c>
      <c r="B3" s="107" t="s">
        <v>83</v>
      </c>
      <c r="C3" s="98" t="s">
        <v>84</v>
      </c>
      <c r="D3" s="107" t="s">
        <v>85</v>
      </c>
      <c r="E3" s="99" t="s">
        <v>86</v>
      </c>
    </row>
    <row r="4" spans="1:5" ht="12.75" customHeight="1">
      <c r="A4" s="104" t="s">
        <v>98</v>
      </c>
      <c r="B4" s="111" t="s">
        <v>87</v>
      </c>
      <c r="C4" s="109" t="s">
        <v>102</v>
      </c>
      <c r="D4" s="110">
        <v>43708</v>
      </c>
      <c r="E4" s="115">
        <v>78.5</v>
      </c>
    </row>
    <row r="5" spans="1:5" ht="12.75" customHeight="1">
      <c r="A5" s="104" t="s">
        <v>98</v>
      </c>
      <c r="B5" s="111" t="s">
        <v>87</v>
      </c>
      <c r="C5" s="109" t="s">
        <v>103</v>
      </c>
      <c r="D5" s="110">
        <v>43708</v>
      </c>
      <c r="E5" s="115">
        <v>84</v>
      </c>
    </row>
    <row r="6" spans="1:5" ht="12.75" customHeight="1">
      <c r="A6" s="104" t="s">
        <v>98</v>
      </c>
      <c r="B6" s="111" t="s">
        <v>87</v>
      </c>
      <c r="C6" s="109" t="s">
        <v>104</v>
      </c>
      <c r="D6" s="110">
        <v>43708</v>
      </c>
      <c r="E6" s="115">
        <v>379.7</v>
      </c>
    </row>
    <row r="7" spans="1:5" ht="12.75" customHeight="1">
      <c r="A7" s="104" t="s">
        <v>98</v>
      </c>
      <c r="B7" s="111" t="s">
        <v>87</v>
      </c>
      <c r="C7" s="109" t="s">
        <v>105</v>
      </c>
      <c r="D7" s="110">
        <v>43708</v>
      </c>
      <c r="E7" s="115">
        <v>75</v>
      </c>
    </row>
    <row r="8" spans="1:5" ht="12.75" customHeight="1">
      <c r="A8" s="104" t="s">
        <v>98</v>
      </c>
      <c r="B8" s="111" t="s">
        <v>87</v>
      </c>
      <c r="C8" s="109" t="s">
        <v>106</v>
      </c>
      <c r="D8" s="110">
        <v>43708</v>
      </c>
      <c r="E8" s="115">
        <v>52</v>
      </c>
    </row>
    <row r="9" spans="1:5" ht="12.75" customHeight="1">
      <c r="A9" s="104" t="s">
        <v>98</v>
      </c>
      <c r="B9" s="111" t="s">
        <v>87</v>
      </c>
      <c r="C9" s="109" t="s">
        <v>107</v>
      </c>
      <c r="D9" s="110">
        <v>43708</v>
      </c>
      <c r="E9" s="115">
        <v>75</v>
      </c>
    </row>
    <row r="10" spans="1:5" ht="12.75" customHeight="1">
      <c r="A10" s="104" t="s">
        <v>98</v>
      </c>
      <c r="B10" s="111" t="s">
        <v>87</v>
      </c>
      <c r="C10" s="109" t="s">
        <v>108</v>
      </c>
      <c r="D10" s="110">
        <v>43708</v>
      </c>
      <c r="E10" s="115">
        <v>166.7</v>
      </c>
    </row>
    <row r="11" spans="1:5" ht="12.75" customHeight="1">
      <c r="A11" s="104" t="s">
        <v>98</v>
      </c>
      <c r="B11" s="111" t="s">
        <v>87</v>
      </c>
      <c r="C11" s="109" t="s">
        <v>109</v>
      </c>
      <c r="D11" s="110">
        <v>43708</v>
      </c>
      <c r="E11" s="115">
        <v>125.3</v>
      </c>
    </row>
    <row r="12" spans="1:5" ht="12.75" customHeight="1">
      <c r="A12" s="104" t="s">
        <v>98</v>
      </c>
      <c r="B12" s="111" t="s">
        <v>87</v>
      </c>
      <c r="C12" s="109" t="s">
        <v>110</v>
      </c>
      <c r="D12" s="110">
        <v>43708</v>
      </c>
      <c r="E12" s="115">
        <v>140.30000000000001</v>
      </c>
    </row>
    <row r="13" spans="1:5" ht="12.75" customHeight="1">
      <c r="A13" s="104" t="s">
        <v>98</v>
      </c>
      <c r="B13" s="111" t="s">
        <v>87</v>
      </c>
      <c r="C13" s="109" t="s">
        <v>111</v>
      </c>
      <c r="D13" s="110">
        <v>43708</v>
      </c>
      <c r="E13" s="115">
        <v>98.8</v>
      </c>
    </row>
    <row r="14" spans="1:5" ht="12.75" customHeight="1">
      <c r="A14" s="104" t="s">
        <v>98</v>
      </c>
      <c r="B14" s="111" t="s">
        <v>87</v>
      </c>
      <c r="C14" s="109" t="s">
        <v>112</v>
      </c>
      <c r="D14" s="110">
        <v>43708</v>
      </c>
      <c r="E14" s="115">
        <v>233.5</v>
      </c>
    </row>
    <row r="15" spans="1:5" ht="12.75" customHeight="1">
      <c r="A15" s="104" t="s">
        <v>98</v>
      </c>
      <c r="B15" s="111" t="s">
        <v>87</v>
      </c>
      <c r="C15" s="109" t="s">
        <v>113</v>
      </c>
      <c r="D15" s="110">
        <v>43708</v>
      </c>
      <c r="E15" s="115">
        <v>80</v>
      </c>
    </row>
    <row r="16" spans="1:5" ht="12.75" customHeight="1">
      <c r="A16" s="104" t="s">
        <v>98</v>
      </c>
      <c r="B16" s="111" t="s">
        <v>87</v>
      </c>
      <c r="C16" s="109" t="s">
        <v>114</v>
      </c>
      <c r="D16" s="110">
        <v>43708</v>
      </c>
      <c r="E16" s="115">
        <v>129</v>
      </c>
    </row>
    <row r="17" spans="1:5" ht="12.75" customHeight="1">
      <c r="A17" s="104" t="s">
        <v>98</v>
      </c>
      <c r="B17" s="111" t="s">
        <v>87</v>
      </c>
      <c r="C17" s="109" t="s">
        <v>115</v>
      </c>
      <c r="D17" s="110">
        <v>43708</v>
      </c>
      <c r="E17" s="115">
        <v>63</v>
      </c>
    </row>
    <row r="18" spans="1:5" ht="12.75" customHeight="1">
      <c r="A18" s="104" t="s">
        <v>98</v>
      </c>
      <c r="B18" s="111" t="s">
        <v>87</v>
      </c>
      <c r="C18" s="109" t="s">
        <v>116</v>
      </c>
      <c r="D18" s="110">
        <v>43708</v>
      </c>
      <c r="E18" s="115">
        <v>269.60000000000002</v>
      </c>
    </row>
    <row r="19" spans="1:5" ht="12.75" customHeight="1">
      <c r="A19" s="104" t="s">
        <v>98</v>
      </c>
      <c r="B19" s="111" t="s">
        <v>87</v>
      </c>
      <c r="C19" s="109" t="s">
        <v>117</v>
      </c>
      <c r="D19" s="110">
        <v>43708</v>
      </c>
      <c r="E19" s="115">
        <v>116.1</v>
      </c>
    </row>
    <row r="20" spans="1:5" ht="12.75" customHeight="1">
      <c r="A20" s="104" t="s">
        <v>98</v>
      </c>
      <c r="B20" s="111" t="s">
        <v>87</v>
      </c>
      <c r="C20" s="109" t="s">
        <v>118</v>
      </c>
      <c r="D20" s="110">
        <v>43708</v>
      </c>
      <c r="E20" s="115">
        <v>75</v>
      </c>
    </row>
    <row r="21" spans="1:5" ht="12.75" customHeight="1">
      <c r="A21" s="104" t="s">
        <v>98</v>
      </c>
      <c r="B21" s="111" t="s">
        <v>87</v>
      </c>
      <c r="C21" s="109" t="s">
        <v>119</v>
      </c>
      <c r="D21" s="110">
        <v>43708</v>
      </c>
      <c r="E21" s="115">
        <v>250</v>
      </c>
    </row>
    <row r="22" spans="1:5" ht="12.75" customHeight="1">
      <c r="A22" s="104" t="s">
        <v>98</v>
      </c>
      <c r="B22" s="111" t="s">
        <v>87</v>
      </c>
      <c r="C22" s="109" t="s">
        <v>120</v>
      </c>
      <c r="D22" s="110">
        <v>43708</v>
      </c>
      <c r="E22" s="115">
        <v>75</v>
      </c>
    </row>
    <row r="23" spans="1:5" ht="12.75" customHeight="1">
      <c r="A23" s="104" t="s">
        <v>98</v>
      </c>
      <c r="B23" s="111" t="s">
        <v>87</v>
      </c>
      <c r="C23" s="109" t="s">
        <v>121</v>
      </c>
      <c r="D23" s="110">
        <v>43708</v>
      </c>
      <c r="E23" s="115">
        <v>145.80000000000001</v>
      </c>
    </row>
    <row r="24" spans="1:5" ht="12.75" customHeight="1">
      <c r="A24" s="104" t="s">
        <v>98</v>
      </c>
      <c r="B24" s="111" t="s">
        <v>87</v>
      </c>
      <c r="C24" s="109" t="s">
        <v>122</v>
      </c>
      <c r="D24" s="110">
        <v>43708</v>
      </c>
      <c r="E24" s="115">
        <v>160</v>
      </c>
    </row>
    <row r="25" spans="1:5" ht="12.75" customHeight="1">
      <c r="A25" s="104" t="s">
        <v>98</v>
      </c>
      <c r="B25" s="111" t="s">
        <v>87</v>
      </c>
      <c r="C25" s="109" t="s">
        <v>123</v>
      </c>
      <c r="D25" s="110">
        <v>43708</v>
      </c>
      <c r="E25" s="115">
        <v>184.8</v>
      </c>
    </row>
    <row r="26" spans="1:5" ht="12.75" customHeight="1">
      <c r="A26" s="104" t="s">
        <v>98</v>
      </c>
      <c r="B26" s="111" t="s">
        <v>87</v>
      </c>
      <c r="C26" s="109" t="s">
        <v>124</v>
      </c>
      <c r="D26" s="110">
        <v>43708</v>
      </c>
      <c r="E26" s="115">
        <v>153.69999999999999</v>
      </c>
    </row>
    <row r="27" spans="1:5" ht="12.75" customHeight="1">
      <c r="A27" s="104" t="s">
        <v>98</v>
      </c>
      <c r="B27" s="111" t="s">
        <v>87</v>
      </c>
      <c r="C27" s="109" t="s">
        <v>125</v>
      </c>
      <c r="D27" s="110">
        <v>43708</v>
      </c>
      <c r="E27" s="115">
        <v>238.1</v>
      </c>
    </row>
    <row r="28" spans="1:5" ht="12.75" customHeight="1">
      <c r="A28" s="104" t="s">
        <v>98</v>
      </c>
      <c r="B28" s="111" t="s">
        <v>87</v>
      </c>
      <c r="C28" s="109" t="s">
        <v>126</v>
      </c>
      <c r="D28" s="110">
        <v>43708</v>
      </c>
      <c r="E28" s="115">
        <v>250</v>
      </c>
    </row>
    <row r="29" spans="1:5" ht="12.75" customHeight="1">
      <c r="A29" s="104" t="s">
        <v>98</v>
      </c>
      <c r="B29" s="111" t="s">
        <v>87</v>
      </c>
      <c r="C29" s="109" t="s">
        <v>127</v>
      </c>
      <c r="D29" s="110">
        <v>43708</v>
      </c>
      <c r="E29" s="115">
        <v>250</v>
      </c>
    </row>
    <row r="30" spans="1:5" ht="12.75" customHeight="1">
      <c r="A30" s="104" t="s">
        <v>98</v>
      </c>
      <c r="B30" s="111" t="s">
        <v>87</v>
      </c>
      <c r="C30" s="109" t="s">
        <v>128</v>
      </c>
      <c r="D30" s="110">
        <v>43708</v>
      </c>
      <c r="E30" s="115">
        <v>250</v>
      </c>
    </row>
    <row r="31" spans="1:5" ht="12.75" customHeight="1">
      <c r="A31" s="104" t="s">
        <v>98</v>
      </c>
      <c r="B31" s="111" t="s">
        <v>87</v>
      </c>
      <c r="C31" s="109" t="s">
        <v>129</v>
      </c>
      <c r="D31" s="110">
        <v>43708</v>
      </c>
      <c r="E31" s="115">
        <v>250</v>
      </c>
    </row>
    <row r="32" spans="1:5" ht="12.75" customHeight="1">
      <c r="A32" s="104" t="s">
        <v>98</v>
      </c>
      <c r="B32" s="111" t="s">
        <v>87</v>
      </c>
      <c r="C32" s="109" t="s">
        <v>130</v>
      </c>
      <c r="D32" s="110">
        <v>43708</v>
      </c>
      <c r="E32" s="115">
        <v>250</v>
      </c>
    </row>
    <row r="33" spans="1:5" ht="12.75" customHeight="1">
      <c r="A33" s="104" t="s">
        <v>98</v>
      </c>
      <c r="B33" s="111" t="s">
        <v>87</v>
      </c>
      <c r="C33" s="109" t="s">
        <v>131</v>
      </c>
      <c r="D33" s="110">
        <v>43708</v>
      </c>
      <c r="E33" s="115">
        <v>250</v>
      </c>
    </row>
    <row r="34" spans="1:5" ht="12.75" customHeight="1">
      <c r="A34" s="104" t="s">
        <v>98</v>
      </c>
      <c r="B34" s="111" t="s">
        <v>87</v>
      </c>
      <c r="C34" s="109" t="s">
        <v>132</v>
      </c>
      <c r="D34" s="110">
        <v>43708</v>
      </c>
      <c r="E34" s="115">
        <v>250</v>
      </c>
    </row>
    <row r="35" spans="1:5" ht="12.75" customHeight="1">
      <c r="A35" s="104" t="s">
        <v>98</v>
      </c>
      <c r="B35" s="111" t="s">
        <v>87</v>
      </c>
      <c r="C35" s="109" t="s">
        <v>133</v>
      </c>
      <c r="D35" s="110">
        <v>43708</v>
      </c>
      <c r="E35" s="115">
        <v>250</v>
      </c>
    </row>
    <row r="36" spans="1:5" ht="12.75" customHeight="1">
      <c r="A36" s="164" t="s">
        <v>88</v>
      </c>
      <c r="B36" s="164"/>
      <c r="C36" s="164"/>
      <c r="D36" s="164"/>
      <c r="E36" s="119">
        <f>SUM(E4:E35)</f>
        <v>5448.9</v>
      </c>
    </row>
    <row r="37" spans="1:5" ht="12.75" customHeight="1">
      <c r="A37" s="122"/>
      <c r="B37" s="122"/>
      <c r="C37" s="122"/>
      <c r="D37" s="122"/>
      <c r="E37" s="123"/>
    </row>
    <row r="39" spans="1:5">
      <c r="A39" s="165" t="s">
        <v>89</v>
      </c>
      <c r="B39" s="163" t="s">
        <v>90</v>
      </c>
      <c r="C39" s="163"/>
      <c r="D39" s="163"/>
      <c r="E39" s="163"/>
    </row>
    <row r="40" spans="1:5">
      <c r="A40" s="165"/>
      <c r="B40" s="107" t="s">
        <v>85</v>
      </c>
      <c r="C40" s="163" t="s">
        <v>91</v>
      </c>
      <c r="D40" s="163"/>
      <c r="E40" s="99" t="s">
        <v>86</v>
      </c>
    </row>
    <row r="41" spans="1:5">
      <c r="A41" s="116" t="s">
        <v>141</v>
      </c>
      <c r="B41" s="114"/>
      <c r="C41" s="166" t="s">
        <v>100</v>
      </c>
      <c r="D41" s="167"/>
      <c r="E41" s="117">
        <v>271.89999999999998</v>
      </c>
    </row>
    <row r="42" spans="1:5">
      <c r="A42" s="116" t="s">
        <v>136</v>
      </c>
      <c r="B42" s="114"/>
      <c r="C42" s="166" t="s">
        <v>92</v>
      </c>
      <c r="D42" s="167"/>
      <c r="E42" s="118">
        <v>930</v>
      </c>
    </row>
    <row r="43" spans="1:5">
      <c r="A43" s="116" t="s">
        <v>137</v>
      </c>
      <c r="B43" s="114"/>
      <c r="C43" s="166" t="s">
        <v>92</v>
      </c>
      <c r="D43" s="167"/>
      <c r="E43" s="118">
        <v>465</v>
      </c>
    </row>
    <row r="44" spans="1:5">
      <c r="A44" s="116" t="s">
        <v>138</v>
      </c>
      <c r="B44" s="114"/>
      <c r="C44" s="166" t="s">
        <v>92</v>
      </c>
      <c r="D44" s="167"/>
      <c r="E44" s="118">
        <v>1860</v>
      </c>
    </row>
    <row r="45" spans="1:5">
      <c r="A45" s="116" t="s">
        <v>140</v>
      </c>
      <c r="B45" s="114"/>
      <c r="C45" s="166" t="s">
        <v>92</v>
      </c>
      <c r="D45" s="167"/>
      <c r="E45" s="118">
        <v>930</v>
      </c>
    </row>
    <row r="46" spans="1:5">
      <c r="A46" s="116" t="s">
        <v>141</v>
      </c>
      <c r="B46" s="114"/>
      <c r="C46" s="166" t="s">
        <v>92</v>
      </c>
      <c r="D46" s="167"/>
      <c r="E46" s="118">
        <v>2790</v>
      </c>
    </row>
    <row r="47" spans="1:5">
      <c r="A47" s="116" t="s">
        <v>142</v>
      </c>
      <c r="B47" s="114"/>
      <c r="C47" s="166" t="s">
        <v>92</v>
      </c>
      <c r="D47" s="167"/>
      <c r="E47" s="118">
        <v>930</v>
      </c>
    </row>
    <row r="48" spans="1:5">
      <c r="A48" s="116" t="s">
        <v>134</v>
      </c>
      <c r="B48" s="114"/>
      <c r="C48" s="166" t="s">
        <v>101</v>
      </c>
      <c r="D48" s="167"/>
      <c r="E48" s="118">
        <v>15800</v>
      </c>
    </row>
    <row r="49" spans="1:5">
      <c r="A49" s="116" t="s">
        <v>135</v>
      </c>
      <c r="B49" s="114"/>
      <c r="C49" s="166" t="s">
        <v>101</v>
      </c>
      <c r="D49" s="167"/>
      <c r="E49" s="118">
        <v>16800</v>
      </c>
    </row>
    <row r="50" spans="1:5">
      <c r="A50" s="116" t="s">
        <v>139</v>
      </c>
      <c r="B50" s="114"/>
      <c r="C50" s="166" t="s">
        <v>101</v>
      </c>
      <c r="D50" s="167"/>
      <c r="E50" s="118">
        <v>16800</v>
      </c>
    </row>
    <row r="51" spans="1:5">
      <c r="A51" s="112"/>
      <c r="B51" s="114"/>
      <c r="C51" s="166"/>
      <c r="D51" s="167"/>
      <c r="E51" s="118"/>
    </row>
    <row r="52" spans="1:5">
      <c r="A52" s="164" t="s">
        <v>88</v>
      </c>
      <c r="B52" s="164"/>
      <c r="C52" s="164"/>
      <c r="D52" s="164"/>
      <c r="E52" s="119">
        <f>SUM(E41:E51)</f>
        <v>57576.9</v>
      </c>
    </row>
    <row r="53" spans="1:5">
      <c r="A53" s="122"/>
      <c r="B53" s="122"/>
      <c r="C53" s="122"/>
      <c r="D53" s="122"/>
      <c r="E53" s="123"/>
    </row>
    <row r="54" spans="1:5">
      <c r="A54" s="122"/>
      <c r="B54" s="122"/>
      <c r="C54" s="122"/>
      <c r="D54" s="122"/>
      <c r="E54" s="123"/>
    </row>
    <row r="55" spans="1:5" ht="15">
      <c r="A55" s="161" t="s">
        <v>99</v>
      </c>
      <c r="B55" s="161"/>
      <c r="C55" s="161"/>
      <c r="D55" s="161"/>
    </row>
    <row r="56" spans="1:5">
      <c r="A56" s="168" t="s">
        <v>93</v>
      </c>
      <c r="B56" s="168"/>
      <c r="C56" s="168"/>
      <c r="D56" s="120">
        <f>E36</f>
        <v>5448.9</v>
      </c>
    </row>
    <row r="57" spans="1:5">
      <c r="A57" s="168" t="s">
        <v>94</v>
      </c>
      <c r="B57" s="168"/>
      <c r="C57" s="168"/>
      <c r="D57" s="117">
        <f>E52</f>
        <v>57576.9</v>
      </c>
    </row>
    <row r="58" spans="1:5">
      <c r="A58" s="164" t="s">
        <v>95</v>
      </c>
      <c r="B58" s="164"/>
      <c r="C58" s="164"/>
      <c r="D58" s="121">
        <f>SUM(D56:D57)</f>
        <v>63025.8</v>
      </c>
    </row>
  </sheetData>
  <mergeCells count="22">
    <mergeCell ref="C50:D50"/>
    <mergeCell ref="C41:D41"/>
    <mergeCell ref="C42:D42"/>
    <mergeCell ref="A58:C58"/>
    <mergeCell ref="C47:D47"/>
    <mergeCell ref="A52:D52"/>
    <mergeCell ref="A55:D55"/>
    <mergeCell ref="A56:C56"/>
    <mergeCell ref="A57:C57"/>
    <mergeCell ref="C51:D51"/>
    <mergeCell ref="C43:D43"/>
    <mergeCell ref="C48:D48"/>
    <mergeCell ref="C49:D49"/>
    <mergeCell ref="C44:D44"/>
    <mergeCell ref="C45:D45"/>
    <mergeCell ref="C46:D46"/>
    <mergeCell ref="A1:E1"/>
    <mergeCell ref="B2:E2"/>
    <mergeCell ref="A36:D36"/>
    <mergeCell ref="A39:A40"/>
    <mergeCell ref="B39:E39"/>
    <mergeCell ref="C40:D40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69" t="s">
        <v>148</v>
      </c>
      <c r="B1" s="169"/>
      <c r="C1" s="169"/>
    </row>
    <row r="2" spans="1:3" ht="21.75" customHeight="1">
      <c r="A2" s="169"/>
      <c r="B2" s="169"/>
      <c r="C2" s="169"/>
    </row>
    <row r="3" spans="1:3">
      <c r="A3" s="102" t="s">
        <v>96</v>
      </c>
      <c r="B3" s="102" t="s">
        <v>97</v>
      </c>
      <c r="C3" s="102" t="s">
        <v>86</v>
      </c>
    </row>
    <row r="4" spans="1:3">
      <c r="A4" s="103" t="s">
        <v>149</v>
      </c>
      <c r="B4" s="92">
        <v>2019</v>
      </c>
      <c r="C4" s="93">
        <f>+'B.C- FONDO '!F19</f>
        <v>2741.8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2" t="s">
        <v>95</v>
      </c>
      <c r="B7" s="162"/>
      <c r="C7" s="94">
        <f>SUM(C4:C6)</f>
        <v>2741.8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2019-09-06T15:50:53Z</cp:lastPrinted>
  <dcterms:created xsi:type="dcterms:W3CDTF">2019-02-27T16:22:54Z</dcterms:created>
  <dcterms:modified xsi:type="dcterms:W3CDTF">2019-09-19T19:45:12Z</dcterms:modified>
</cp:coreProperties>
</file>