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E.FF.-2019\"/>
    </mc:Choice>
  </mc:AlternateContent>
  <bookViews>
    <workbookView xWindow="0" yWindow="0" windowWidth="20490" windowHeight="7650"/>
  </bookViews>
  <sheets>
    <sheet name="B.C- FONDO " sheetId="1" r:id="rId1"/>
    <sheet name="FORMATO &quot;A&quot;- FONDO 2" sheetId="2" r:id="rId2"/>
    <sheet name="FORMATO &quot;B&quot; - FONDO 2" sheetId="3" r:id="rId3"/>
    <sheet name="1004" sheetId="7" r:id="rId4"/>
    <sheet name="2601" sheetId="8" r:id="rId5"/>
    <sheet name="2701" sheetId="9" r:id="rId6"/>
  </sheets>
  <definedNames>
    <definedName name="_xlnm.Print_Area" localSheetId="0">'B.C- FONDO '!$A$1:$G$50</definedName>
    <definedName name="_xlnm.Print_Area" localSheetId="1">'FORMATO "A"- FONDO 2'!$A$1:$I$29</definedName>
    <definedName name="_xlnm.Print_Area" localSheetId="2">'FORMATO "B" - FONDO 2'!$A$1:$E$36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7" l="1"/>
  <c r="E36" i="1" l="1"/>
  <c r="F42" i="1"/>
  <c r="F15" i="1"/>
  <c r="E15" i="1"/>
  <c r="G28" i="1" l="1"/>
  <c r="G37" i="1"/>
  <c r="G17" i="1"/>
  <c r="G18" i="1"/>
  <c r="G20" i="1"/>
  <c r="G22" i="1"/>
  <c r="G23" i="1"/>
  <c r="G25" i="1"/>
  <c r="G26" i="1"/>
  <c r="G27" i="1"/>
  <c r="G29" i="1"/>
  <c r="G30" i="1"/>
  <c r="G31" i="1"/>
  <c r="G33" i="1"/>
  <c r="G35" i="1"/>
  <c r="G36" i="1"/>
  <c r="G39" i="1"/>
  <c r="G40" i="1"/>
  <c r="G42" i="1"/>
  <c r="G44" i="1"/>
  <c r="G45" i="1"/>
  <c r="C7" i="9"/>
  <c r="E38" i="8"/>
  <c r="D42" i="8" s="1"/>
  <c r="E33" i="8"/>
  <c r="D41" i="8" s="1"/>
  <c r="C3" i="7"/>
  <c r="C8" i="7" s="1"/>
  <c r="D43" i="8" l="1"/>
  <c r="E21" i="1"/>
  <c r="G15" i="1" l="1"/>
  <c r="E12" i="1" l="1"/>
  <c r="F38" i="1"/>
  <c r="G38" i="1" s="1"/>
  <c r="E34" i="1" l="1"/>
  <c r="E16" i="1" l="1"/>
  <c r="D14" i="3"/>
  <c r="D17" i="3" s="1"/>
  <c r="D19" i="3" s="1"/>
  <c r="D21" i="3" s="1"/>
  <c r="E23" i="2"/>
  <c r="I19" i="2"/>
  <c r="I15" i="2"/>
  <c r="I12" i="2"/>
  <c r="F41" i="1"/>
  <c r="G41" i="1" s="1"/>
  <c r="C16" i="3"/>
  <c r="F34" i="1"/>
  <c r="G34" i="1" s="1"/>
  <c r="F32" i="1"/>
  <c r="E32" i="1"/>
  <c r="H20" i="2"/>
  <c r="F24" i="1"/>
  <c r="G24" i="1" s="1"/>
  <c r="H17" i="2" s="1"/>
  <c r="H15" i="2" s="1"/>
  <c r="F21" i="1"/>
  <c r="G21" i="1" s="1"/>
  <c r="F19" i="1"/>
  <c r="E19" i="1"/>
  <c r="F16" i="1"/>
  <c r="G14" i="1"/>
  <c r="G13" i="1"/>
  <c r="F12" i="1"/>
  <c r="G16" i="1" l="1"/>
  <c r="G32" i="1"/>
  <c r="C15" i="3" s="1"/>
  <c r="G19" i="1"/>
  <c r="F48" i="1"/>
  <c r="H10" i="2"/>
  <c r="H11" i="2"/>
  <c r="E48" i="1"/>
  <c r="C12" i="3"/>
  <c r="C14" i="3" s="1"/>
  <c r="C18" i="3"/>
  <c r="I22" i="2"/>
  <c r="I23" i="2" s="1"/>
  <c r="D11" i="2"/>
  <c r="G12" i="1"/>
  <c r="D10" i="2" s="1"/>
  <c r="C17" i="3" l="1"/>
  <c r="C19" i="3" s="1"/>
  <c r="C21" i="3" s="1"/>
  <c r="H21" i="2" s="1"/>
  <c r="H19" i="2" s="1"/>
  <c r="H22" i="2" s="1"/>
  <c r="H12" i="2"/>
  <c r="D23" i="2"/>
  <c r="H23" i="2" l="1"/>
</calcChain>
</file>

<file path=xl/sharedStrings.xml><?xml version="1.0" encoding="utf-8"?>
<sst xmlns="http://schemas.openxmlformats.org/spreadsheetml/2006/main" count="215" uniqueCount="141">
  <si>
    <t>B/C - FONDO</t>
  </si>
  <si>
    <t>ASOCIACION DE USUARIOS DEL FONDO REGIONAL CONTRA ACCIDENTES DE TRANSITO-FORCAT</t>
  </si>
  <si>
    <t xml:space="preserve">BALANCE DE COMPROBACIÓN DE SALDOS </t>
  </si>
  <si>
    <t>CONCEPTO</t>
  </si>
  <si>
    <t>SALDO ANTERIOR</t>
  </si>
  <si>
    <t>MOVIMIENTO</t>
  </si>
  <si>
    <t>SALDO FINAL</t>
  </si>
  <si>
    <t>S/.</t>
  </si>
  <si>
    <t>DEBE</t>
  </si>
  <si>
    <t>HABER</t>
  </si>
  <si>
    <t>ACTIVO</t>
  </si>
  <si>
    <t>CAJA Y BANCOS</t>
  </si>
  <si>
    <t>CAJA</t>
  </si>
  <si>
    <t>BANCOS LOCALES</t>
  </si>
  <si>
    <t xml:space="preserve">OTRAS INSTITUCIONES FINANCIERAS </t>
  </si>
  <si>
    <t xml:space="preserve">FIDEICOMISO </t>
  </si>
  <si>
    <t>FIDEICOMISO</t>
  </si>
  <si>
    <t>PASIVO</t>
  </si>
  <si>
    <t>SINIESTROS POR PAGAR</t>
  </si>
  <si>
    <t xml:space="preserve">SINIESTROS POR PAGAR </t>
  </si>
  <si>
    <t>APORTES POR PAGAR</t>
  </si>
  <si>
    <t>Aportes por pagar al Fondo de Compensacion</t>
  </si>
  <si>
    <t>PATRIMONIO</t>
  </si>
  <si>
    <t xml:space="preserve"> </t>
  </si>
  <si>
    <t>FONDO SOCIAL</t>
  </si>
  <si>
    <t xml:space="preserve">APORTACIONES PARA EL FONDO MINIMO </t>
  </si>
  <si>
    <t>APORTES EXTRAORDINARIOS</t>
  </si>
  <si>
    <t>ADMINISTRACIÓN DE EXCEDENTES</t>
  </si>
  <si>
    <t>RESULTADOS ACUMULADOS</t>
  </si>
  <si>
    <t>UTILIDADES OBTENIDAS</t>
  </si>
  <si>
    <t>RESULTADO DEL EJERCICIO</t>
  </si>
  <si>
    <t>EGRESOS</t>
  </si>
  <si>
    <t xml:space="preserve">SINIESTROS </t>
  </si>
  <si>
    <t>SINIESTROS CAT</t>
  </si>
  <si>
    <t>GASTOS DE ADMINISTRACION</t>
  </si>
  <si>
    <t>APORTES AL FONDO DE COMPENSACION DEL SOAT Y CAT</t>
  </si>
  <si>
    <t>CARGAS DIVERSAS DE GESTION</t>
  </si>
  <si>
    <t>INGRESOS</t>
  </si>
  <si>
    <t>INGRESOS POR CAT EMITIDOS</t>
  </si>
  <si>
    <t>APORTES DE RIESGO</t>
  </si>
  <si>
    <t>RECUPERO DE SINIESTROS</t>
  </si>
  <si>
    <t>INGRESOS DIVERSOS</t>
  </si>
  <si>
    <t>RENDIMIENTO DEL FONDO</t>
  </si>
  <si>
    <t>GANANCIAS Y PERDIDAS</t>
  </si>
  <si>
    <t>.</t>
  </si>
  <si>
    <t>RESULTADO DE OPERACIÓN</t>
  </si>
  <si>
    <t>RESULTADO DE OPERACION</t>
  </si>
  <si>
    <t xml:space="preserve">UTILIDAD (PERDIDA) </t>
  </si>
  <si>
    <t xml:space="preserve">    FORMA  A :FONDO</t>
  </si>
  <si>
    <t>Periodo actual</t>
  </si>
  <si>
    <t>Periodo anterior</t>
  </si>
  <si>
    <t>PASIVO Y PATRIMONIO</t>
  </si>
  <si>
    <t>10  Caja y Bancos</t>
  </si>
  <si>
    <t>26  Siniestros por pagar</t>
  </si>
  <si>
    <t>15  Fideicomiso</t>
  </si>
  <si>
    <t>27 Aportes Por Pagar</t>
  </si>
  <si>
    <t>Total del Pasivo</t>
  </si>
  <si>
    <t>37  Fondo Social</t>
  </si>
  <si>
    <t>- 3701  Aportaciones para el Fondo Mínimo</t>
  </si>
  <si>
    <t>- 3702  Aportes extraordinarios</t>
  </si>
  <si>
    <t>- 3703  (Administración de excedentes)</t>
  </si>
  <si>
    <t>38 Resultados Acumulados</t>
  </si>
  <si>
    <t>3801  Resultados acumulados</t>
  </si>
  <si>
    <t>3803  Resultado del Ejercicio</t>
  </si>
  <si>
    <t>Total Patrimonio</t>
  </si>
  <si>
    <t>Total del Activo</t>
  </si>
  <si>
    <t>Total Pasivo y Patrimonio</t>
  </si>
  <si>
    <t>FORMATO "B" FONDO</t>
  </si>
  <si>
    <t>Período anterior</t>
  </si>
  <si>
    <t>5005  Aportes de riesgo</t>
  </si>
  <si>
    <t>5006  Recupero de siniestros</t>
  </si>
  <si>
    <t>Total ingresos por CAT</t>
  </si>
  <si>
    <t>4201  Siniestros por CAT</t>
  </si>
  <si>
    <t xml:space="preserve">4701  Contribucion Al Fondo de Compensacion </t>
  </si>
  <si>
    <t>Resultado de operaciones por CAT emitidos</t>
  </si>
  <si>
    <t>5705 – 4704  Otros Ingresos y egresos (neto)</t>
  </si>
  <si>
    <t>60  Resultado de operación</t>
  </si>
  <si>
    <t>6801 Utilidad (Pérdida) neta</t>
  </si>
  <si>
    <t>Anexo del rubro 10. Caja y Bancos</t>
  </si>
  <si>
    <t>1001. Caja</t>
  </si>
  <si>
    <t xml:space="preserve">1004 OTRAS INSTITUCIONES FINANCIERAS </t>
  </si>
  <si>
    <t>100401 Caja Sullana cta N° 108-106-1001645</t>
  </si>
  <si>
    <t>Documento pendiente de pago</t>
  </si>
  <si>
    <t>Nombre de la Entidad o Médico</t>
  </si>
  <si>
    <t>Tipo</t>
  </si>
  <si>
    <t>Número</t>
  </si>
  <si>
    <t>Fecha</t>
  </si>
  <si>
    <t>Importe</t>
  </si>
  <si>
    <t>Factura</t>
  </si>
  <si>
    <t>Sub Total</t>
  </si>
  <si>
    <t>Nombres y Apellidos Beneficiario</t>
  </si>
  <si>
    <t>Datos de la Solicitud</t>
  </si>
  <si>
    <t>Cobertura</t>
  </si>
  <si>
    <t>importe</t>
  </si>
  <si>
    <t>INCAPACIDAD TEMPORAL</t>
  </si>
  <si>
    <t xml:space="preserve">Hospitales, Centros de Salud Públicos y/o Privados; y médicos </t>
  </si>
  <si>
    <t>Personas naturales</t>
  </si>
  <si>
    <t>TOTAL</t>
  </si>
  <si>
    <t>Mes</t>
  </si>
  <si>
    <t>Año</t>
  </si>
  <si>
    <t>CLINICA MILENIUM</t>
  </si>
  <si>
    <t>Saldo al 28/02/2019</t>
  </si>
  <si>
    <t>001-0006402</t>
  </si>
  <si>
    <t>001-0006417</t>
  </si>
  <si>
    <t>001-0006418</t>
  </si>
  <si>
    <t>001-0006419</t>
  </si>
  <si>
    <t>001-0006420</t>
  </si>
  <si>
    <t>001-0006422</t>
  </si>
  <si>
    <t>001-0006423</t>
  </si>
  <si>
    <t>001-0006424</t>
  </si>
  <si>
    <t>001-0006425</t>
  </si>
  <si>
    <t>001-0006426</t>
  </si>
  <si>
    <t>001-0006427</t>
  </si>
  <si>
    <t>001-0006431</t>
  </si>
  <si>
    <t>001-0006432</t>
  </si>
  <si>
    <t>001-0006433</t>
  </si>
  <si>
    <t>001-0006434</t>
  </si>
  <si>
    <t>001-0006435</t>
  </si>
  <si>
    <t>001-0006436</t>
  </si>
  <si>
    <t>001-0006437</t>
  </si>
  <si>
    <t>001-0006438</t>
  </si>
  <si>
    <t>001-0006440</t>
  </si>
  <si>
    <t>001-0006441</t>
  </si>
  <si>
    <t>001-0006442</t>
  </si>
  <si>
    <t>001-0006443</t>
  </si>
  <si>
    <t>001-0006444</t>
  </si>
  <si>
    <t>001-0006445</t>
  </si>
  <si>
    <t>001-0006446</t>
  </si>
  <si>
    <t>HOSPITAL REGIONAL</t>
  </si>
  <si>
    <t>002-028210</t>
  </si>
  <si>
    <t>002-028211</t>
  </si>
  <si>
    <t>ESSALUD</t>
  </si>
  <si>
    <t>ANIBAL GUILLERMO CACERES CORDOVA</t>
  </si>
  <si>
    <t>Anexo del rubro 27. Aportes por pagar   (Fondo de Compensación del SOAT y del CAT)   al 28/02/2019</t>
  </si>
  <si>
    <t>FEBRERO</t>
  </si>
  <si>
    <t>BALANCE GENERAL AL : 28 de Febrero  del   2019</t>
  </si>
  <si>
    <t>ESTADO DE GANANCIAS Y PERDIDAS AL 28 DE FEBRERO  DEL 2019</t>
  </si>
  <si>
    <t>Anexo del rubro 26. Siniestros por pagar al 28/02/2019</t>
  </si>
  <si>
    <t>RESUMEN Anexo del rubro 26. Siniestros por pagar al 28/02/2019</t>
  </si>
  <si>
    <t>Al 28 de Febrero del 2019.</t>
  </si>
  <si>
    <t>145-000139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</si>
</sst>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 &quot;S/&quot;* #,##0.00_ ;_ &quot;S/&quot;* \-#,##0.00_ ;_ &quot;S/&quot;* &quot;-&quot;??_ ;_ @_ "/>
    <numFmt numFmtId="164" formatCode="_-[$S/.-280A]\ * #,##0.00_ ;_-[$S/.-280A]\ * \-#,##0.00\ ;_-[$S/.-280A]\ * &quot;-&quot;??_ ;_-@_ "/>
    <numFmt numFmtId="165" formatCode="_ [$S/.-280A]\ * #,##0.00_ ;_ [$S/.-280A]\ * \-#,##0.00_ ;_ [$S/.-280A]\ * &quot;-&quot;??_ ;_ @_ "/>
    <numFmt numFmtId="166" formatCode="_-&quot;S/&quot;* #,##0.00_-;\-&quot;S/&quot;* #,##0.00_-;_-&quot;S/&quot;* &quot;-&quot;??_-;_-@_-"/>
    <numFmt numFmtId="167" formatCode="_ &quot;S/.&quot;\ * #,##0.00_ ;_ &quot;S/.&quot;\ * \-#,##0.00_ ;_ &quot;S/.&quot;\ * &quot;-&quot;??_ ;_ @_ "/>
  </numFmts>
  <fonts count="17"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ntique Olive"/>
    </font>
    <font>
      <sz val="10"/>
      <color theme="1"/>
      <name val="Calibri"/>
      <family val="2"/>
      <scheme val="minor"/>
    </font>
    <font>
      <sz val="10"/>
      <color theme="1"/>
      <name val="Arial Narrow"/>
      <family val="2"/>
    </font>
    <font>
      <sz val="10"/>
      <color indexed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vertical="top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vertical="top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165" fontId="0" fillId="0" borderId="0" xfId="0" applyNumberForma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164" fontId="0" fillId="0" borderId="0" xfId="0" applyNumberFormat="1"/>
    <xf numFmtId="0" fontId="9" fillId="0" borderId="0" xfId="0" applyFont="1"/>
    <xf numFmtId="0" fontId="4" fillId="2" borderId="9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/>
    <xf numFmtId="0" fontId="5" fillId="2" borderId="11" xfId="0" applyFont="1" applyFill="1" applyBorder="1" applyAlignment="1">
      <alignment horizontal="left" vertical="center"/>
    </xf>
    <xf numFmtId="0" fontId="5" fillId="2" borderId="11" xfId="0" applyFont="1" applyFill="1" applyBorder="1" applyAlignment="1">
      <alignment vertical="center"/>
    </xf>
    <xf numFmtId="165" fontId="5" fillId="2" borderId="12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164" fontId="0" fillId="2" borderId="13" xfId="0" applyNumberFormat="1" applyFill="1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0" fontId="11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18" xfId="0" applyNumberFormat="1" applyFont="1" applyBorder="1" applyAlignment="1">
      <alignment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8" fillId="0" borderId="18" xfId="0" applyNumberFormat="1" applyFont="1" applyBorder="1" applyAlignment="1">
      <alignment horizontal="center" vertical="center" wrapText="1"/>
    </xf>
    <xf numFmtId="164" fontId="6" fillId="0" borderId="18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164" fontId="6" fillId="0" borderId="0" xfId="0" applyNumberFormat="1" applyFont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11" xfId="0" applyNumberFormat="1" applyFont="1" applyBorder="1" applyAlignment="1">
      <alignment horizontal="center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3" xfId="0" applyNumberFormat="1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top" wrapText="1"/>
    </xf>
    <xf numFmtId="0" fontId="12" fillId="0" borderId="6" xfId="0" applyFont="1" applyBorder="1" applyAlignment="1">
      <alignment horizontal="center" vertical="top" wrapText="1"/>
    </xf>
    <xf numFmtId="0" fontId="4" fillId="0" borderId="16" xfId="0" applyFont="1" applyBorder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13" fillId="0" borderId="19" xfId="0" applyFont="1" applyBorder="1" applyAlignment="1">
      <alignment wrapText="1"/>
    </xf>
    <xf numFmtId="0" fontId="10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3" fillId="0" borderId="20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164" fontId="8" fillId="0" borderId="15" xfId="0" applyNumberFormat="1" applyFont="1" applyBorder="1" applyAlignment="1">
      <alignment horizontal="center" vertical="top" wrapText="1"/>
    </xf>
    <xf numFmtId="164" fontId="8" fillId="0" borderId="2" xfId="0" applyNumberFormat="1" applyFont="1" applyBorder="1" applyAlignment="1">
      <alignment horizontal="center" vertical="top" wrapText="1"/>
    </xf>
    <xf numFmtId="0" fontId="4" fillId="0" borderId="18" xfId="0" applyFont="1" applyBorder="1" applyAlignment="1">
      <alignment horizontal="justify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8" fillId="0" borderId="13" xfId="0" applyNumberFormat="1" applyFont="1" applyBorder="1" applyAlignment="1">
      <alignment horizontal="center" vertical="center" wrapText="1"/>
    </xf>
    <xf numFmtId="0" fontId="3" fillId="0" borderId="18" xfId="0" applyFont="1" applyBorder="1" applyAlignment="1">
      <alignment horizontal="justify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7" xfId="0" applyNumberFormat="1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164" fontId="4" fillId="0" borderId="0" xfId="0" applyNumberFormat="1" applyFont="1" applyBorder="1"/>
    <xf numFmtId="0" fontId="0" fillId="0" borderId="26" xfId="0" applyBorder="1"/>
    <xf numFmtId="4" fontId="0" fillId="0" borderId="26" xfId="0" applyNumberFormat="1" applyBorder="1"/>
    <xf numFmtId="4" fontId="1" fillId="0" borderId="26" xfId="0" applyNumberFormat="1" applyFont="1" applyBorder="1"/>
    <xf numFmtId="4" fontId="0" fillId="0" borderId="0" xfId="0" applyNumberFormat="1"/>
    <xf numFmtId="0" fontId="0" fillId="0" borderId="0" xfId="0" applyFont="1"/>
    <xf numFmtId="0" fontId="0" fillId="0" borderId="26" xfId="0" applyFont="1" applyBorder="1"/>
    <xf numFmtId="0" fontId="14" fillId="0" borderId="26" xfId="0" applyFont="1" applyFill="1" applyBorder="1" applyAlignment="1">
      <alignment horizontal="center"/>
    </xf>
    <xf numFmtId="4" fontId="0" fillId="0" borderId="26" xfId="0" applyNumberFormat="1" applyFont="1" applyBorder="1" applyAlignment="1">
      <alignment horizontal="right"/>
    </xf>
    <xf numFmtId="4" fontId="1" fillId="0" borderId="26" xfId="0" applyNumberFormat="1" applyFont="1" applyBorder="1" applyAlignment="1">
      <alignment horizontal="right"/>
    </xf>
    <xf numFmtId="0" fontId="14" fillId="0" borderId="0" xfId="0" applyFont="1" applyFill="1"/>
    <xf numFmtId="4" fontId="0" fillId="0" borderId="0" xfId="0" applyNumberFormat="1" applyFont="1" applyAlignment="1">
      <alignment horizontal="right"/>
    </xf>
    <xf numFmtId="0" fontId="0" fillId="0" borderId="26" xfId="0" applyBorder="1" applyAlignment="1">
      <alignment horizontal="center"/>
    </xf>
    <xf numFmtId="14" fontId="0" fillId="0" borderId="26" xfId="0" applyNumberFormat="1" applyBorder="1"/>
    <xf numFmtId="0" fontId="15" fillId="0" borderId="26" xfId="0" applyFont="1" applyBorder="1"/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26" xfId="0" applyFont="1" applyBorder="1" applyAlignment="1">
      <alignment horizontal="center"/>
    </xf>
    <xf numFmtId="44" fontId="0" fillId="0" borderId="0" xfId="0" applyNumberFormat="1"/>
    <xf numFmtId="0" fontId="9" fillId="0" borderId="26" xfId="0" applyFont="1" applyBorder="1" applyAlignment="1">
      <alignment horizontal="center"/>
    </xf>
    <xf numFmtId="0" fontId="16" fillId="3" borderId="26" xfId="0" applyFont="1" applyFill="1" applyBorder="1" applyAlignment="1">
      <alignment horizontal="center" vertical="center"/>
    </xf>
    <xf numFmtId="14" fontId="16" fillId="3" borderId="26" xfId="0" applyNumberFormat="1" applyFont="1" applyFill="1" applyBorder="1" applyAlignment="1">
      <alignment horizontal="center" vertical="center"/>
    </xf>
    <xf numFmtId="166" fontId="15" fillId="0" borderId="26" xfId="0" applyNumberFormat="1" applyFont="1" applyBorder="1"/>
    <xf numFmtId="0" fontId="10" fillId="0" borderId="26" xfId="0" applyFont="1" applyBorder="1" applyAlignment="1">
      <alignment horizontal="center"/>
    </xf>
    <xf numFmtId="0" fontId="10" fillId="3" borderId="26" xfId="0" applyFont="1" applyFill="1" applyBorder="1" applyAlignment="1">
      <alignment horizontal="center" vertical="center"/>
    </xf>
    <xf numFmtId="166" fontId="15" fillId="3" borderId="26" xfId="0" applyNumberFormat="1" applyFont="1" applyFill="1" applyBorder="1"/>
    <xf numFmtId="167" fontId="16" fillId="3" borderId="26" xfId="0" applyNumberFormat="1" applyFont="1" applyFill="1" applyBorder="1" applyAlignment="1">
      <alignment horizontal="center" vertical="center"/>
    </xf>
    <xf numFmtId="0" fontId="10" fillId="0" borderId="26" xfId="0" applyFont="1" applyBorder="1"/>
    <xf numFmtId="167" fontId="10" fillId="0" borderId="26" xfId="0" applyNumberFormat="1" applyFont="1" applyBorder="1"/>
    <xf numFmtId="44" fontId="4" fillId="0" borderId="0" xfId="0" applyNumberFormat="1" applyFont="1" applyBorder="1"/>
    <xf numFmtId="49" fontId="16" fillId="3" borderId="26" xfId="0" applyNumberFormat="1" applyFont="1" applyFill="1" applyBorder="1" applyAlignment="1">
      <alignment horizontal="center" vertical="center"/>
    </xf>
    <xf numFmtId="4" fontId="15" fillId="0" borderId="26" xfId="0" applyNumberFormat="1" applyFont="1" applyBorder="1"/>
    <xf numFmtId="4" fontId="10" fillId="0" borderId="26" xfId="0" applyNumberFormat="1" applyFont="1" applyBorder="1"/>
    <xf numFmtId="14" fontId="10" fillId="0" borderId="26" xfId="0" applyNumberFormat="1" applyFont="1" applyBorder="1" applyAlignment="1">
      <alignment horizontal="center"/>
    </xf>
    <xf numFmtId="4" fontId="10" fillId="0" borderId="26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top" wrapText="1"/>
    </xf>
    <xf numFmtId="0" fontId="6" fillId="0" borderId="17" xfId="0" applyFont="1" applyBorder="1" applyAlignment="1">
      <alignment horizontal="justify" vertical="center" wrapText="1"/>
    </xf>
    <xf numFmtId="0" fontId="6" fillId="0" borderId="20" xfId="0" applyFont="1" applyBorder="1" applyAlignment="1">
      <alignment horizontal="justify" vertical="center" wrapText="1"/>
    </xf>
    <xf numFmtId="0" fontId="3" fillId="0" borderId="17" xfId="0" applyFont="1" applyBorder="1" applyAlignment="1">
      <alignment horizontal="justify" vertical="center" wrapText="1"/>
    </xf>
    <xf numFmtId="0" fontId="3" fillId="0" borderId="20" xfId="0" applyFont="1" applyBorder="1" applyAlignment="1">
      <alignment horizontal="justify" vertical="center" wrapText="1"/>
    </xf>
    <xf numFmtId="0" fontId="12" fillId="0" borderId="16" xfId="0" applyFont="1" applyBorder="1" applyAlignment="1">
      <alignment horizontal="justify" vertical="top" wrapText="1"/>
    </xf>
    <xf numFmtId="0" fontId="12" fillId="0" borderId="13" xfId="0" applyFont="1" applyBorder="1" applyAlignment="1">
      <alignment horizontal="justify" vertical="top" wrapText="1"/>
    </xf>
    <xf numFmtId="0" fontId="4" fillId="0" borderId="16" xfId="0" applyFont="1" applyBorder="1" applyAlignment="1">
      <alignment horizontal="justify" vertical="top" wrapText="1"/>
    </xf>
    <xf numFmtId="0" fontId="4" fillId="0" borderId="13" xfId="0" applyFont="1" applyBorder="1" applyAlignment="1">
      <alignment horizontal="justify" vertical="top" wrapText="1"/>
    </xf>
    <xf numFmtId="0" fontId="10" fillId="0" borderId="19" xfId="0" applyFont="1" applyBorder="1" applyAlignment="1">
      <alignment horizontal="center" vertical="top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justify" vertical="center" wrapText="1"/>
    </xf>
    <xf numFmtId="0" fontId="4" fillId="0" borderId="20" xfId="0" applyFont="1" applyBorder="1" applyAlignment="1">
      <alignment horizontal="justify" vertical="center" wrapText="1"/>
    </xf>
    <xf numFmtId="0" fontId="4" fillId="0" borderId="17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justify" vertical="center" wrapText="1"/>
    </xf>
    <xf numFmtId="0" fontId="8" fillId="0" borderId="15" xfId="0" applyFont="1" applyBorder="1" applyAlignment="1">
      <alignment horizontal="justify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26" xfId="0" applyFont="1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26" xfId="0" applyFont="1" applyBorder="1" applyAlignment="1">
      <alignment horizontal="right"/>
    </xf>
    <xf numFmtId="0" fontId="10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6" xfId="0" applyFont="1" applyBorder="1" applyAlignment="1">
      <alignment horizontal="left"/>
    </xf>
    <xf numFmtId="0" fontId="0" fillId="0" borderId="26" xfId="0" applyFont="1" applyBorder="1" applyAlignment="1">
      <alignment horizontal="center"/>
    </xf>
    <xf numFmtId="0" fontId="0" fillId="0" borderId="26" xfId="0" applyFont="1" applyBorder="1" applyAlignment="1">
      <alignment horizontal="center" vertical="center"/>
    </xf>
    <xf numFmtId="0" fontId="0" fillId="0" borderId="26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tabSelected="1" zoomScaleNormal="100" workbookViewId="0">
      <selection activeCell="B4" sqref="B4:G4"/>
    </sheetView>
  </sheetViews>
  <sheetFormatPr baseColWidth="10" defaultRowHeight="12.75"/>
  <cols>
    <col min="1" max="1" width="3.85546875" customWidth="1"/>
    <col min="2" max="2" width="9" customWidth="1"/>
    <col min="3" max="3" width="43" customWidth="1"/>
    <col min="4" max="6" width="14.85546875" customWidth="1"/>
    <col min="7" max="7" width="17.28515625" customWidth="1"/>
    <col min="8" max="8" width="14.85546875" bestFit="1" customWidth="1"/>
    <col min="9" max="9" width="15.85546875" bestFit="1" customWidth="1"/>
  </cols>
  <sheetData>
    <row r="1" spans="2:8" ht="16.5">
      <c r="B1" s="128" t="s">
        <v>0</v>
      </c>
      <c r="C1" s="128"/>
      <c r="D1" s="128"/>
      <c r="E1" s="128"/>
      <c r="F1" s="128"/>
      <c r="G1" s="128"/>
    </row>
    <row r="2" spans="2:8" ht="16.5">
      <c r="B2" s="1"/>
      <c r="C2" s="1"/>
      <c r="D2" s="1"/>
      <c r="E2" s="1"/>
      <c r="F2" s="1"/>
      <c r="G2" s="1"/>
    </row>
    <row r="3" spans="2:8" ht="16.5">
      <c r="B3" s="1"/>
      <c r="C3" s="1"/>
      <c r="D3" s="1"/>
      <c r="E3" s="1"/>
      <c r="F3" s="1"/>
      <c r="G3" s="1"/>
    </row>
    <row r="4" spans="2:8" ht="13.5" customHeight="1">
      <c r="B4" s="129" t="s">
        <v>1</v>
      </c>
      <c r="C4" s="129"/>
      <c r="D4" s="129"/>
      <c r="E4" s="129"/>
      <c r="F4" s="129"/>
      <c r="G4" s="129"/>
    </row>
    <row r="5" spans="2:8" ht="18" customHeight="1">
      <c r="B5" s="129" t="s">
        <v>2</v>
      </c>
      <c r="C5" s="129"/>
      <c r="D5" s="129"/>
      <c r="E5" s="129"/>
      <c r="F5" s="129"/>
      <c r="G5" s="129"/>
    </row>
    <row r="6" spans="2:8" ht="18" customHeight="1">
      <c r="B6" s="129" t="s">
        <v>139</v>
      </c>
      <c r="C6" s="129"/>
      <c r="D6" s="129"/>
      <c r="E6" s="129"/>
      <c r="F6" s="129"/>
      <c r="G6" s="129"/>
    </row>
    <row r="7" spans="2:8" ht="18" customHeight="1">
      <c r="B7" s="2"/>
    </row>
    <row r="8" spans="2:8" ht="17.25" thickBot="1">
      <c r="B8" s="3"/>
      <c r="H8" s="108"/>
    </row>
    <row r="9" spans="2:8" ht="14.25" customHeight="1" thickBot="1">
      <c r="B9" s="130"/>
      <c r="C9" s="132" t="s">
        <v>3</v>
      </c>
      <c r="D9" s="4" t="s">
        <v>4</v>
      </c>
      <c r="E9" s="134" t="s">
        <v>5</v>
      </c>
      <c r="F9" s="135"/>
      <c r="G9" s="4" t="s">
        <v>6</v>
      </c>
      <c r="H9" s="109"/>
    </row>
    <row r="10" spans="2:8" ht="27.75" customHeight="1" thickBot="1">
      <c r="B10" s="131"/>
      <c r="C10" s="133"/>
      <c r="D10" s="5" t="s">
        <v>7</v>
      </c>
      <c r="E10" s="6" t="s">
        <v>8</v>
      </c>
      <c r="F10" s="6" t="s">
        <v>9</v>
      </c>
      <c r="G10" s="5" t="s">
        <v>7</v>
      </c>
    </row>
    <row r="11" spans="2:8" ht="13.5">
      <c r="B11" s="7">
        <v>1</v>
      </c>
      <c r="C11" s="8" t="s">
        <v>10</v>
      </c>
      <c r="D11" s="9"/>
      <c r="E11" s="9"/>
      <c r="F11" s="9"/>
      <c r="G11" s="10"/>
    </row>
    <row r="12" spans="2:8" ht="13.5">
      <c r="B12" s="11">
        <v>10</v>
      </c>
      <c r="C12" s="12" t="s">
        <v>11</v>
      </c>
      <c r="D12" s="13">
        <v>430173.77</v>
      </c>
      <c r="E12" s="13">
        <f>E15+E13+E14</f>
        <v>243165.37</v>
      </c>
      <c r="F12" s="13">
        <f>F15+F13+F14</f>
        <v>168253.07</v>
      </c>
      <c r="G12" s="14">
        <f t="shared" ref="G12:G45" si="0">D12+E12-F12</f>
        <v>505086.07</v>
      </c>
    </row>
    <row r="13" spans="2:8" ht="13.5">
      <c r="B13" s="15">
        <v>1001</v>
      </c>
      <c r="C13" s="16" t="s">
        <v>12</v>
      </c>
      <c r="D13" s="17">
        <v>0</v>
      </c>
      <c r="E13" s="17"/>
      <c r="F13" s="17">
        <v>0</v>
      </c>
      <c r="G13" s="18">
        <f t="shared" si="0"/>
        <v>0</v>
      </c>
    </row>
    <row r="14" spans="2:8" ht="13.5">
      <c r="B14" s="15">
        <v>1002</v>
      </c>
      <c r="C14" s="16" t="s">
        <v>13</v>
      </c>
      <c r="D14" s="17">
        <v>0</v>
      </c>
      <c r="E14" s="17"/>
      <c r="F14" s="17"/>
      <c r="G14" s="18">
        <f t="shared" si="0"/>
        <v>0</v>
      </c>
    </row>
    <row r="15" spans="2:8" ht="13.5">
      <c r="B15" s="15">
        <v>1004</v>
      </c>
      <c r="C15" s="16" t="s">
        <v>14</v>
      </c>
      <c r="D15" s="17">
        <v>430173.77</v>
      </c>
      <c r="E15" s="17">
        <f>242952+213.37</f>
        <v>243165.37</v>
      </c>
      <c r="F15" s="17">
        <f>168192.37+60.7</f>
        <v>168253.07</v>
      </c>
      <c r="G15" s="18">
        <f t="shared" si="0"/>
        <v>505086.07</v>
      </c>
    </row>
    <row r="16" spans="2:8" ht="13.5">
      <c r="B16" s="11">
        <v>15</v>
      </c>
      <c r="C16" s="12" t="s">
        <v>15</v>
      </c>
      <c r="D16" s="13">
        <v>2454565.92</v>
      </c>
      <c r="E16" s="13">
        <f>E17</f>
        <v>9230.15</v>
      </c>
      <c r="F16" s="13">
        <f>F17</f>
        <v>2500.62</v>
      </c>
      <c r="G16" s="14">
        <f t="shared" si="0"/>
        <v>2461295.4499999997</v>
      </c>
    </row>
    <row r="17" spans="2:9" ht="13.5">
      <c r="B17" s="15">
        <v>1501</v>
      </c>
      <c r="C17" s="16" t="s">
        <v>16</v>
      </c>
      <c r="D17" s="17">
        <v>2454565.92</v>
      </c>
      <c r="E17" s="17">
        <v>9230.15</v>
      </c>
      <c r="F17" s="17">
        <v>2500.62</v>
      </c>
      <c r="G17" s="18">
        <f t="shared" si="0"/>
        <v>2461295.4499999997</v>
      </c>
    </row>
    <row r="18" spans="2:9" ht="16.5" customHeight="1">
      <c r="B18" s="11">
        <v>2</v>
      </c>
      <c r="C18" s="12" t="s">
        <v>17</v>
      </c>
      <c r="D18" s="17"/>
      <c r="E18" s="17"/>
      <c r="F18" s="17"/>
      <c r="G18" s="18">
        <f t="shared" si="0"/>
        <v>0</v>
      </c>
    </row>
    <row r="19" spans="2:9" ht="20.25" customHeight="1">
      <c r="B19" s="19">
        <v>26</v>
      </c>
      <c r="C19" s="20" t="s">
        <v>18</v>
      </c>
      <c r="D19" s="13">
        <v>-46644.61</v>
      </c>
      <c r="E19" s="13">
        <f>E20</f>
        <v>168192.37</v>
      </c>
      <c r="F19" s="13">
        <f>F20</f>
        <v>157264.29999999999</v>
      </c>
      <c r="G19" s="14">
        <f t="shared" si="0"/>
        <v>-35716.539999999994</v>
      </c>
    </row>
    <row r="20" spans="2:9" ht="13.5" customHeight="1">
      <c r="B20" s="15">
        <v>2601</v>
      </c>
      <c r="C20" s="16" t="s">
        <v>19</v>
      </c>
      <c r="D20" s="17">
        <v>-46644.61</v>
      </c>
      <c r="E20" s="17">
        <v>168192.37</v>
      </c>
      <c r="F20" s="17">
        <v>157264.29999999999</v>
      </c>
      <c r="G20" s="18">
        <f t="shared" si="0"/>
        <v>-35716.539999999994</v>
      </c>
      <c r="H20" s="21"/>
    </row>
    <row r="21" spans="2:9" ht="20.25" customHeight="1">
      <c r="B21" s="19">
        <v>27</v>
      </c>
      <c r="C21" s="20" t="s">
        <v>20</v>
      </c>
      <c r="D21" s="13">
        <v>-3324.45</v>
      </c>
      <c r="E21" s="13">
        <f>E22</f>
        <v>0</v>
      </c>
      <c r="F21" s="13">
        <f>F22</f>
        <v>3048.1</v>
      </c>
      <c r="G21" s="14">
        <f t="shared" si="0"/>
        <v>-6372.5499999999993</v>
      </c>
      <c r="H21" s="21"/>
    </row>
    <row r="22" spans="2:9" ht="13.5" customHeight="1">
      <c r="B22" s="15">
        <v>2701</v>
      </c>
      <c r="C22" s="16" t="s">
        <v>21</v>
      </c>
      <c r="D22" s="17">
        <v>-3324.45</v>
      </c>
      <c r="E22" s="17"/>
      <c r="F22" s="17">
        <v>3048.1</v>
      </c>
      <c r="G22" s="18">
        <f t="shared" si="0"/>
        <v>-6372.5499999999993</v>
      </c>
      <c r="H22" s="21"/>
    </row>
    <row r="23" spans="2:9" ht="13.5">
      <c r="B23" s="11">
        <v>3</v>
      </c>
      <c r="C23" s="12" t="s">
        <v>22</v>
      </c>
      <c r="D23" s="17"/>
      <c r="E23" s="17"/>
      <c r="F23" s="17"/>
      <c r="G23" s="18">
        <f t="shared" si="0"/>
        <v>0</v>
      </c>
      <c r="H23" s="21" t="s">
        <v>23</v>
      </c>
    </row>
    <row r="24" spans="2:9" ht="13.5">
      <c r="B24" s="11">
        <v>37</v>
      </c>
      <c r="C24" s="12" t="s">
        <v>24</v>
      </c>
      <c r="D24" s="13">
        <v>-597258</v>
      </c>
      <c r="E24" s="13"/>
      <c r="F24" s="13">
        <f>F26</f>
        <v>0</v>
      </c>
      <c r="G24" s="14">
        <f>D24+E24-F24</f>
        <v>-597258</v>
      </c>
    </row>
    <row r="25" spans="2:9" ht="13.5">
      <c r="B25" s="15">
        <v>3701</v>
      </c>
      <c r="C25" s="16" t="s">
        <v>25</v>
      </c>
      <c r="D25" s="17"/>
      <c r="E25" s="17"/>
      <c r="F25" s="17"/>
      <c r="G25" s="18">
        <f t="shared" si="0"/>
        <v>0</v>
      </c>
      <c r="H25" s="21"/>
    </row>
    <row r="26" spans="2:9" ht="13.5">
      <c r="B26" s="15">
        <v>3702</v>
      </c>
      <c r="C26" s="22" t="s">
        <v>26</v>
      </c>
      <c r="D26" s="17">
        <v>-597258</v>
      </c>
      <c r="E26" s="17"/>
      <c r="F26" s="17">
        <v>0</v>
      </c>
      <c r="G26" s="18">
        <f t="shared" si="0"/>
        <v>-597258</v>
      </c>
      <c r="H26" s="21"/>
    </row>
    <row r="27" spans="2:9" ht="13.5">
      <c r="B27" s="15">
        <v>3703</v>
      </c>
      <c r="C27" s="16" t="s">
        <v>27</v>
      </c>
      <c r="D27" s="17"/>
      <c r="E27" s="17"/>
      <c r="F27" s="17"/>
      <c r="G27" s="18">
        <f t="shared" si="0"/>
        <v>0</v>
      </c>
    </row>
    <row r="28" spans="2:9" ht="13.5">
      <c r="B28" s="11">
        <v>38</v>
      </c>
      <c r="C28" s="12" t="s">
        <v>28</v>
      </c>
      <c r="D28" s="13">
        <v>-2099380</v>
      </c>
      <c r="E28" s="13"/>
      <c r="F28" s="13"/>
      <c r="G28" s="14">
        <f>D28+E28-F28</f>
        <v>-2099380</v>
      </c>
    </row>
    <row r="29" spans="2:9" ht="13.5">
      <c r="B29" s="23">
        <v>3801</v>
      </c>
      <c r="C29" s="22" t="s">
        <v>29</v>
      </c>
      <c r="D29" s="17">
        <v>-2099380</v>
      </c>
      <c r="E29" s="17"/>
      <c r="F29" s="17">
        <v>0</v>
      </c>
      <c r="G29" s="18">
        <f t="shared" si="0"/>
        <v>-2099380</v>
      </c>
    </row>
    <row r="30" spans="2:9" ht="13.5">
      <c r="B30" s="15">
        <v>3803</v>
      </c>
      <c r="C30" s="16" t="s">
        <v>30</v>
      </c>
      <c r="D30" s="17"/>
      <c r="E30" s="17"/>
      <c r="F30" s="17"/>
      <c r="G30" s="18">
        <f t="shared" si="0"/>
        <v>0</v>
      </c>
    </row>
    <row r="31" spans="2:9" ht="13.5">
      <c r="B31" s="11">
        <v>4</v>
      </c>
      <c r="C31" s="12" t="s">
        <v>31</v>
      </c>
      <c r="D31" s="17"/>
      <c r="E31" s="17"/>
      <c r="F31" s="17"/>
      <c r="G31" s="18">
        <f t="shared" si="0"/>
        <v>0</v>
      </c>
      <c r="H31" s="24"/>
    </row>
    <row r="32" spans="2:9" ht="13.5">
      <c r="B32" s="11">
        <v>42</v>
      </c>
      <c r="C32" s="12" t="s">
        <v>32</v>
      </c>
      <c r="D32" s="13">
        <v>126747.5</v>
      </c>
      <c r="E32" s="13">
        <f>E33</f>
        <v>157264.29999999999</v>
      </c>
      <c r="F32" s="13">
        <f>F33</f>
        <v>0</v>
      </c>
      <c r="G32" s="14">
        <f t="shared" si="0"/>
        <v>284011.8</v>
      </c>
      <c r="H32" s="24"/>
      <c r="I32" s="24"/>
    </row>
    <row r="33" spans="1:8" ht="13.5">
      <c r="B33" s="15">
        <v>4201</v>
      </c>
      <c r="C33" s="16" t="s">
        <v>33</v>
      </c>
      <c r="D33" s="17">
        <v>126747.5</v>
      </c>
      <c r="E33" s="17">
        <v>157264.29999999999</v>
      </c>
      <c r="F33" s="17">
        <v>0</v>
      </c>
      <c r="G33" s="18">
        <f t="shared" si="0"/>
        <v>284011.8</v>
      </c>
    </row>
    <row r="34" spans="1:8" ht="13.5">
      <c r="B34" s="11">
        <v>47</v>
      </c>
      <c r="C34" s="12" t="s">
        <v>34</v>
      </c>
      <c r="D34" s="13">
        <v>9704.14</v>
      </c>
      <c r="E34" s="13">
        <f>E35+E36</f>
        <v>5609.42</v>
      </c>
      <c r="F34" s="13">
        <f>F35+F36</f>
        <v>0</v>
      </c>
      <c r="G34" s="14">
        <f t="shared" si="0"/>
        <v>15313.56</v>
      </c>
    </row>
    <row r="35" spans="1:8" ht="13.5">
      <c r="B35" s="15">
        <v>4701</v>
      </c>
      <c r="C35" s="16" t="s">
        <v>35</v>
      </c>
      <c r="D35" s="17">
        <v>3324.45</v>
      </c>
      <c r="E35" s="17">
        <v>3048.1</v>
      </c>
      <c r="F35" s="17">
        <v>0</v>
      </c>
      <c r="G35" s="18">
        <f t="shared" si="0"/>
        <v>6372.5499999999993</v>
      </c>
    </row>
    <row r="36" spans="1:8" ht="13.5">
      <c r="B36" s="15">
        <v>4704</v>
      </c>
      <c r="C36" s="16" t="s">
        <v>36</v>
      </c>
      <c r="D36" s="17">
        <v>6379.69</v>
      </c>
      <c r="E36" s="17">
        <f>60.7+2500.62</f>
        <v>2561.3199999999997</v>
      </c>
      <c r="F36" s="17">
        <v>0</v>
      </c>
      <c r="G36" s="18">
        <f t="shared" si="0"/>
        <v>8941.0099999999984</v>
      </c>
    </row>
    <row r="37" spans="1:8" ht="13.5">
      <c r="B37" s="11">
        <v>5</v>
      </c>
      <c r="C37" s="12" t="s">
        <v>37</v>
      </c>
      <c r="D37" s="17"/>
      <c r="E37" s="17"/>
      <c r="F37" s="17"/>
      <c r="G37" s="18">
        <f>D37+E37-F37</f>
        <v>0</v>
      </c>
    </row>
    <row r="38" spans="1:8" ht="13.5">
      <c r="B38" s="11">
        <v>50</v>
      </c>
      <c r="C38" s="12" t="s">
        <v>38</v>
      </c>
      <c r="D38" s="13">
        <v>-264852</v>
      </c>
      <c r="E38" s="13"/>
      <c r="F38" s="13">
        <f>F39</f>
        <v>242952</v>
      </c>
      <c r="G38" s="14">
        <f t="shared" si="0"/>
        <v>-507804</v>
      </c>
    </row>
    <row r="39" spans="1:8" ht="13.5">
      <c r="B39" s="15">
        <v>5005</v>
      </c>
      <c r="C39" s="16" t="s">
        <v>39</v>
      </c>
      <c r="D39" s="17">
        <v>-264852</v>
      </c>
      <c r="E39" s="17"/>
      <c r="F39" s="17">
        <v>242952</v>
      </c>
      <c r="G39" s="18">
        <f t="shared" si="0"/>
        <v>-507804</v>
      </c>
      <c r="H39" s="21"/>
    </row>
    <row r="40" spans="1:8" ht="13.5">
      <c r="B40" s="15">
        <v>5006</v>
      </c>
      <c r="C40" s="16" t="s">
        <v>40</v>
      </c>
      <c r="D40" s="17">
        <v>0</v>
      </c>
      <c r="E40" s="17"/>
      <c r="F40" s="17">
        <v>0</v>
      </c>
      <c r="G40" s="18">
        <f t="shared" si="0"/>
        <v>0</v>
      </c>
      <c r="H40" s="25"/>
    </row>
    <row r="41" spans="1:8" ht="13.5">
      <c r="B41" s="11">
        <v>57</v>
      </c>
      <c r="C41" s="12" t="s">
        <v>41</v>
      </c>
      <c r="D41" s="13">
        <v>-9732.27</v>
      </c>
      <c r="E41" s="17"/>
      <c r="F41" s="13">
        <f>F42</f>
        <v>9443.52</v>
      </c>
      <c r="G41" s="18">
        <f t="shared" si="0"/>
        <v>-19175.79</v>
      </c>
    </row>
    <row r="42" spans="1:8" ht="13.5">
      <c r="B42" s="15">
        <v>5705</v>
      </c>
      <c r="C42" s="16" t="s">
        <v>42</v>
      </c>
      <c r="D42" s="17">
        <v>-9732.27</v>
      </c>
      <c r="E42" s="17"/>
      <c r="F42" s="17">
        <f>9230.15+213.37</f>
        <v>9443.52</v>
      </c>
      <c r="G42" s="18">
        <f t="shared" si="0"/>
        <v>-19175.79</v>
      </c>
    </row>
    <row r="43" spans="1:8" ht="13.5">
      <c r="B43" s="11">
        <v>6</v>
      </c>
      <c r="C43" s="12" t="s">
        <v>43</v>
      </c>
      <c r="D43" s="17"/>
      <c r="E43" s="17"/>
      <c r="F43" s="17" t="s">
        <v>44</v>
      </c>
      <c r="G43" s="18"/>
    </row>
    <row r="44" spans="1:8" ht="13.5">
      <c r="B44" s="11">
        <v>60</v>
      </c>
      <c r="C44" s="12" t="s">
        <v>45</v>
      </c>
      <c r="D44" s="26"/>
      <c r="E44" s="26"/>
      <c r="F44" s="26"/>
      <c r="G44" s="18">
        <f t="shared" si="0"/>
        <v>0</v>
      </c>
    </row>
    <row r="45" spans="1:8" ht="14.25" thickBot="1">
      <c r="B45" s="27">
        <v>6001</v>
      </c>
      <c r="C45" s="28" t="s">
        <v>46</v>
      </c>
      <c r="D45" s="29"/>
      <c r="E45" s="29"/>
      <c r="F45" s="29"/>
      <c r="G45" s="18">
        <f t="shared" si="0"/>
        <v>0</v>
      </c>
    </row>
    <row r="46" spans="1:8" s="25" customFormat="1" ht="14.25" customHeight="1" thickBot="1">
      <c r="A46"/>
      <c r="B46" s="30">
        <v>68</v>
      </c>
      <c r="C46" s="31" t="s">
        <v>30</v>
      </c>
      <c r="D46" s="32"/>
      <c r="E46" s="32"/>
      <c r="F46" s="32"/>
      <c r="G46" s="32"/>
    </row>
    <row r="47" spans="1:8" ht="15.75" customHeight="1" thickTop="1" thickBot="1">
      <c r="B47" s="33">
        <v>6801</v>
      </c>
      <c r="C47" s="34" t="s">
        <v>47</v>
      </c>
      <c r="D47" s="35"/>
      <c r="E47" s="35"/>
      <c r="F47" s="35"/>
      <c r="G47" s="35"/>
    </row>
    <row r="48" spans="1:8" ht="13.5">
      <c r="B48" s="36"/>
      <c r="C48" s="37"/>
      <c r="D48" s="38"/>
      <c r="E48" s="93">
        <f>SUM(E11:E47)</f>
        <v>1166923.2200000002</v>
      </c>
      <c r="F48" s="93">
        <f>SUM(F11:F47)</f>
        <v>1166923.22</v>
      </c>
      <c r="G48" s="38"/>
    </row>
    <row r="49" spans="2:7" ht="13.5">
      <c r="B49" s="36"/>
      <c r="C49" s="37"/>
      <c r="D49" s="38"/>
      <c r="E49" s="38"/>
      <c r="F49" s="122"/>
      <c r="G49" s="38"/>
    </row>
    <row r="50" spans="2:7" ht="13.5">
      <c r="B50" s="36"/>
      <c r="C50" s="37"/>
      <c r="D50" s="38"/>
      <c r="E50" s="38"/>
      <c r="F50" s="38"/>
      <c r="G50" s="38"/>
    </row>
    <row r="53" spans="2:7">
      <c r="F53" s="111"/>
    </row>
  </sheetData>
  <mergeCells count="7">
    <mergeCell ref="B1:G1"/>
    <mergeCell ref="B4:G4"/>
    <mergeCell ref="B5:G5"/>
    <mergeCell ref="B6:G6"/>
    <mergeCell ref="B9:B10"/>
    <mergeCell ref="C9:C10"/>
    <mergeCell ref="E9:F9"/>
  </mergeCells>
  <pageMargins left="0" right="0" top="0" bottom="0" header="0.23622047244094491" footer="0.51181102362204722"/>
  <pageSetup paperSize="9" scale="85" orientation="portrait" r:id="rId1"/>
  <colBreaks count="1" manualBreakCount="1">
    <brk id="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zoomScale="106" zoomScaleNormal="106" workbookViewId="0">
      <selection activeCell="I22" sqref="I22"/>
    </sheetView>
  </sheetViews>
  <sheetFormatPr baseColWidth="10" defaultRowHeight="12.75"/>
  <cols>
    <col min="1" max="1" width="5.85546875" customWidth="1"/>
    <col min="2" max="2" width="27.42578125" customWidth="1"/>
    <col min="3" max="3" width="2.5703125" customWidth="1"/>
    <col min="4" max="5" width="14.5703125" customWidth="1"/>
    <col min="7" max="7" width="18.5703125" customWidth="1"/>
    <col min="8" max="8" width="16.7109375" customWidth="1"/>
    <col min="9" max="9" width="15.85546875" customWidth="1"/>
    <col min="11" max="11" width="15.140625" bestFit="1" customWidth="1"/>
  </cols>
  <sheetData>
    <row r="1" spans="1:10" ht="12.75" customHeight="1"/>
    <row r="2" spans="1:10" ht="12.75" customHeight="1">
      <c r="B2" s="41"/>
      <c r="H2" s="42" t="s">
        <v>48</v>
      </c>
    </row>
    <row r="3" spans="1:10" s="44" customFormat="1" ht="18" customHeight="1">
      <c r="A3"/>
      <c r="B3" s="43"/>
      <c r="C3"/>
      <c r="D3"/>
      <c r="E3"/>
      <c r="F3"/>
      <c r="G3"/>
      <c r="H3"/>
      <c r="I3"/>
      <c r="J3"/>
    </row>
    <row r="4" spans="1:10" s="44" customFormat="1" ht="18" customHeight="1">
      <c r="A4"/>
      <c r="B4" s="157" t="s">
        <v>1</v>
      </c>
      <c r="C4" s="157"/>
      <c r="D4" s="157"/>
      <c r="E4" s="157"/>
      <c r="F4" s="157"/>
      <c r="G4" s="157"/>
      <c r="H4" s="157"/>
      <c r="I4" s="157"/>
      <c r="J4"/>
    </row>
    <row r="5" spans="1:10" ht="13.5" customHeight="1">
      <c r="B5" s="157" t="s">
        <v>135</v>
      </c>
      <c r="C5" s="157"/>
      <c r="D5" s="157"/>
      <c r="E5" s="157"/>
      <c r="F5" s="157"/>
      <c r="G5" s="157"/>
      <c r="H5" s="157"/>
      <c r="I5" s="157"/>
    </row>
    <row r="6" spans="1:10" ht="13.5" customHeight="1">
      <c r="B6" s="45"/>
    </row>
    <row r="7" spans="1:10" ht="13.5" customHeight="1" thickBot="1">
      <c r="B7" s="43"/>
    </row>
    <row r="8" spans="1:10" ht="13.5" customHeight="1">
      <c r="B8" s="158" t="s">
        <v>10</v>
      </c>
      <c r="C8" s="159"/>
      <c r="D8" s="46" t="s">
        <v>49</v>
      </c>
      <c r="E8" s="47" t="s">
        <v>50</v>
      </c>
      <c r="F8" s="158" t="s">
        <v>51</v>
      </c>
      <c r="G8" s="159"/>
      <c r="H8" s="48" t="s">
        <v>49</v>
      </c>
      <c r="I8" s="46" t="s">
        <v>50</v>
      </c>
    </row>
    <row r="9" spans="1:10" ht="17.25" customHeight="1" thickBot="1">
      <c r="B9" s="160"/>
      <c r="C9" s="161"/>
      <c r="D9" s="49" t="s">
        <v>7</v>
      </c>
      <c r="E9" s="50" t="s">
        <v>7</v>
      </c>
      <c r="F9" s="160"/>
      <c r="G9" s="161"/>
      <c r="H9" s="49" t="s">
        <v>7</v>
      </c>
      <c r="I9" s="50" t="s">
        <v>7</v>
      </c>
    </row>
    <row r="10" spans="1:10" ht="17.25" customHeight="1">
      <c r="B10" s="153" t="s">
        <v>52</v>
      </c>
      <c r="C10" s="154"/>
      <c r="D10" s="51">
        <f>'B.C- FONDO '!G12</f>
        <v>505086.07</v>
      </c>
      <c r="E10" s="52">
        <v>51107</v>
      </c>
      <c r="F10" s="155" t="s">
        <v>53</v>
      </c>
      <c r="G10" s="156"/>
      <c r="H10" s="51">
        <f>-'B.C- FONDO '!G19</f>
        <v>35716.539999999994</v>
      </c>
      <c r="I10" s="53">
        <v>1021</v>
      </c>
    </row>
    <row r="11" spans="1:10" ht="17.25" customHeight="1">
      <c r="B11" s="147" t="s">
        <v>54</v>
      </c>
      <c r="C11" s="148"/>
      <c r="D11" s="54">
        <f>'B.C- FONDO '!G16</f>
        <v>2461295.4499999997</v>
      </c>
      <c r="E11" s="55">
        <v>1597088</v>
      </c>
      <c r="F11" s="149" t="s">
        <v>55</v>
      </c>
      <c r="G11" s="150"/>
      <c r="H11" s="56">
        <f>-'B.C- FONDO '!G21</f>
        <v>6372.5499999999993</v>
      </c>
      <c r="I11" s="57">
        <v>4634</v>
      </c>
    </row>
    <row r="12" spans="1:10" ht="17.25" customHeight="1">
      <c r="B12" s="147"/>
      <c r="C12" s="148"/>
      <c r="D12" s="54"/>
      <c r="E12" s="57"/>
      <c r="F12" s="140" t="s">
        <v>56</v>
      </c>
      <c r="G12" s="141"/>
      <c r="H12" s="58">
        <f>H10+H11</f>
        <v>42089.09</v>
      </c>
      <c r="I12" s="58">
        <f>I10+I11</f>
        <v>5655</v>
      </c>
    </row>
    <row r="13" spans="1:10" ht="17.25" customHeight="1">
      <c r="B13" s="147"/>
      <c r="C13" s="148"/>
      <c r="D13" s="54"/>
      <c r="E13" s="57"/>
      <c r="F13" s="140"/>
      <c r="G13" s="141"/>
      <c r="H13" s="54"/>
      <c r="I13" s="57"/>
    </row>
    <row r="14" spans="1:10" ht="17.25" customHeight="1">
      <c r="B14" s="147"/>
      <c r="C14" s="148"/>
      <c r="D14" s="54"/>
      <c r="E14" s="57"/>
      <c r="F14" s="149"/>
      <c r="G14" s="150"/>
      <c r="H14" s="54"/>
      <c r="I14" s="57"/>
    </row>
    <row r="15" spans="1:10" ht="17.25" customHeight="1">
      <c r="B15" s="147"/>
      <c r="C15" s="148"/>
      <c r="D15" s="54"/>
      <c r="E15" s="57"/>
      <c r="F15" s="149" t="s">
        <v>57</v>
      </c>
      <c r="G15" s="150"/>
      <c r="H15" s="58">
        <f>H17</f>
        <v>597258</v>
      </c>
      <c r="I15" s="58">
        <f>I17</f>
        <v>597258</v>
      </c>
    </row>
    <row r="16" spans="1:10" ht="17.25" customHeight="1">
      <c r="B16" s="147"/>
      <c r="C16" s="148"/>
      <c r="D16" s="54"/>
      <c r="E16" s="57"/>
      <c r="F16" s="149" t="s">
        <v>58</v>
      </c>
      <c r="G16" s="150"/>
      <c r="H16" s="54"/>
      <c r="I16" s="57"/>
    </row>
    <row r="17" spans="2:11" ht="17.25" customHeight="1">
      <c r="B17" s="147"/>
      <c r="C17" s="148"/>
      <c r="D17" s="54"/>
      <c r="E17" s="57"/>
      <c r="F17" s="149" t="s">
        <v>59</v>
      </c>
      <c r="G17" s="150"/>
      <c r="H17" s="54">
        <f>-'B.C- FONDO '!G24</f>
        <v>597258</v>
      </c>
      <c r="I17" s="57">
        <v>597258</v>
      </c>
    </row>
    <row r="18" spans="2:11" ht="17.25" customHeight="1">
      <c r="B18" s="147"/>
      <c r="C18" s="148"/>
      <c r="D18" s="54"/>
      <c r="E18" s="57"/>
      <c r="F18" s="149" t="s">
        <v>60</v>
      </c>
      <c r="G18" s="150"/>
      <c r="H18" s="54"/>
      <c r="I18" s="57"/>
    </row>
    <row r="19" spans="2:11" ht="17.25" customHeight="1">
      <c r="B19" s="59"/>
      <c r="C19" s="60"/>
      <c r="D19" s="54"/>
      <c r="E19" s="57"/>
      <c r="F19" s="151" t="s">
        <v>61</v>
      </c>
      <c r="G19" s="152"/>
      <c r="H19" s="61">
        <f>H20+H21</f>
        <v>2327034.4300000002</v>
      </c>
      <c r="I19" s="58">
        <f>I20+I21</f>
        <v>1045282</v>
      </c>
    </row>
    <row r="20" spans="2:11" ht="17.25" customHeight="1">
      <c r="B20" s="147"/>
      <c r="C20" s="148"/>
      <c r="D20" s="54"/>
      <c r="E20" s="57"/>
      <c r="F20" s="149" t="s">
        <v>62</v>
      </c>
      <c r="G20" s="150"/>
      <c r="H20" s="54">
        <f>-'B.C- FONDO '!G28</f>
        <v>2099380</v>
      </c>
      <c r="I20" s="57">
        <v>744308</v>
      </c>
      <c r="K20" s="111"/>
    </row>
    <row r="21" spans="2:11" ht="17.25" customHeight="1">
      <c r="B21" s="147"/>
      <c r="C21" s="148"/>
      <c r="D21" s="54"/>
      <c r="E21" s="57"/>
      <c r="F21" s="149" t="s">
        <v>63</v>
      </c>
      <c r="G21" s="150"/>
      <c r="H21" s="62">
        <f>'FORMATO "B" - FONDO 2'!C21</f>
        <v>227654.43000000002</v>
      </c>
      <c r="I21" s="62">
        <v>300974</v>
      </c>
    </row>
    <row r="22" spans="2:11" ht="17.25" customHeight="1" thickBot="1">
      <c r="B22" s="147"/>
      <c r="C22" s="148"/>
      <c r="D22" s="63"/>
      <c r="E22" s="63"/>
      <c r="F22" s="149" t="s">
        <v>64</v>
      </c>
      <c r="G22" s="150"/>
      <c r="H22" s="64">
        <f>H15+H19</f>
        <v>2924292.43</v>
      </c>
      <c r="I22" s="64">
        <f>I15+I19</f>
        <v>1642540</v>
      </c>
    </row>
    <row r="23" spans="2:11" ht="17.25" customHeight="1" thickBot="1">
      <c r="B23" s="138" t="s">
        <v>65</v>
      </c>
      <c r="C23" s="139"/>
      <c r="D23" s="65">
        <f>D10+D11</f>
        <v>2966381.5199999996</v>
      </c>
      <c r="E23" s="65">
        <f>E10+E11</f>
        <v>1648195</v>
      </c>
      <c r="F23" s="140" t="s">
        <v>66</v>
      </c>
      <c r="G23" s="141"/>
      <c r="H23" s="66">
        <f>H12+H22</f>
        <v>2966381.52</v>
      </c>
      <c r="I23" s="67">
        <f>I12+I22</f>
        <v>1648195</v>
      </c>
    </row>
    <row r="24" spans="2:11" ht="15" thickTop="1" thickBot="1">
      <c r="B24" s="142"/>
      <c r="C24" s="143"/>
      <c r="D24" s="68"/>
      <c r="E24" s="69"/>
      <c r="F24" s="144"/>
      <c r="G24" s="145"/>
      <c r="H24" s="70"/>
      <c r="I24" s="69"/>
    </row>
    <row r="25" spans="2:11" ht="13.5" customHeight="1">
      <c r="B25" s="71"/>
      <c r="C25" s="146"/>
      <c r="D25" s="146"/>
      <c r="E25" s="146"/>
      <c r="F25" s="146"/>
      <c r="G25" s="72"/>
      <c r="H25" s="72"/>
      <c r="I25" s="72"/>
    </row>
    <row r="26" spans="2:11" ht="12.75" customHeight="1">
      <c r="B26" s="39"/>
      <c r="G26" s="137"/>
      <c r="H26" s="137"/>
      <c r="I26" s="137"/>
      <c r="J26" s="137"/>
    </row>
    <row r="27" spans="2:11" ht="13.5" customHeight="1">
      <c r="B27" s="40"/>
      <c r="G27" s="136"/>
      <c r="H27" s="136"/>
      <c r="I27" s="136"/>
      <c r="J27" s="136"/>
    </row>
    <row r="28" spans="2:11" ht="12.75" customHeight="1">
      <c r="B28" s="39"/>
      <c r="G28" s="137"/>
      <c r="H28" s="137"/>
      <c r="I28" s="137"/>
      <c r="J28" s="137"/>
    </row>
    <row r="29" spans="2:11" ht="17.25" customHeight="1">
      <c r="G29" s="137"/>
      <c r="H29" s="137"/>
      <c r="I29" s="137"/>
      <c r="J29" s="137"/>
    </row>
    <row r="30" spans="2:11" ht="12.75" customHeight="1"/>
  </sheetData>
  <mergeCells count="40">
    <mergeCell ref="B4:I4"/>
    <mergeCell ref="B5:I5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22:C22"/>
    <mergeCell ref="F22:G22"/>
    <mergeCell ref="B16:C16"/>
    <mergeCell ref="F16:G16"/>
    <mergeCell ref="B17:C17"/>
    <mergeCell ref="F17:G17"/>
    <mergeCell ref="B18:C18"/>
    <mergeCell ref="F18:G18"/>
    <mergeCell ref="F19:G19"/>
    <mergeCell ref="B20:C20"/>
    <mergeCell ref="F20:G20"/>
    <mergeCell ref="B21:C21"/>
    <mergeCell ref="F21:G21"/>
    <mergeCell ref="G27:J27"/>
    <mergeCell ref="G28:J28"/>
    <mergeCell ref="G29:J29"/>
    <mergeCell ref="B23:C23"/>
    <mergeCell ref="F23:G23"/>
    <mergeCell ref="B24:C24"/>
    <mergeCell ref="F24:G24"/>
    <mergeCell ref="C25:F25"/>
    <mergeCell ref="G26:J26"/>
  </mergeCells>
  <pageMargins left="0.70866141732283472" right="0.70866141732283472" top="0.39370078740157483" bottom="0.27559055118110237" header="0.31496062992125984" footer="0.23622047244094491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zoomScale="96" zoomScaleNormal="96" workbookViewId="0">
      <selection activeCell="B4" sqref="B4:D4"/>
    </sheetView>
  </sheetViews>
  <sheetFormatPr baseColWidth="10" defaultRowHeight="12.75"/>
  <cols>
    <col min="1" max="1" width="3" customWidth="1"/>
    <col min="2" max="2" width="38.140625" customWidth="1"/>
    <col min="3" max="3" width="17.140625" customWidth="1"/>
    <col min="4" max="4" width="18.140625" customWidth="1"/>
  </cols>
  <sheetData>
    <row r="1" spans="2:4">
      <c r="D1" s="42" t="s">
        <v>67</v>
      </c>
    </row>
    <row r="3" spans="2:4">
      <c r="B3" s="73"/>
    </row>
    <row r="4" spans="2:4" ht="13.5" customHeight="1">
      <c r="B4" s="129" t="s">
        <v>1</v>
      </c>
      <c r="C4" s="129"/>
      <c r="D4" s="129"/>
    </row>
    <row r="5" spans="2:4" ht="13.5" customHeight="1">
      <c r="B5" s="157" t="s">
        <v>136</v>
      </c>
      <c r="C5" s="157"/>
      <c r="D5" s="157"/>
    </row>
    <row r="6" spans="2:4" ht="12.75" customHeight="1">
      <c r="B6" s="43"/>
    </row>
    <row r="7" spans="2:4">
      <c r="B7" s="41"/>
    </row>
    <row r="8" spans="2:4" ht="18" customHeight="1" thickBot="1">
      <c r="B8" s="41"/>
    </row>
    <row r="9" spans="2:4" ht="18" customHeight="1">
      <c r="B9" s="74" t="s">
        <v>3</v>
      </c>
      <c r="C9" s="75" t="s">
        <v>49</v>
      </c>
      <c r="D9" s="74" t="s">
        <v>68</v>
      </c>
    </row>
    <row r="10" spans="2:4" ht="14.25" thickBot="1">
      <c r="B10" s="76"/>
      <c r="C10" s="77" t="s">
        <v>7</v>
      </c>
      <c r="D10" s="78" t="s">
        <v>7</v>
      </c>
    </row>
    <row r="11" spans="2:4" ht="13.5" customHeight="1">
      <c r="B11" s="79"/>
      <c r="C11" s="80"/>
      <c r="D11" s="81"/>
    </row>
    <row r="12" spans="2:4" ht="12.75" customHeight="1">
      <c r="B12" s="82" t="s">
        <v>69</v>
      </c>
      <c r="C12" s="83">
        <f>-'B.C- FONDO '!G38</f>
        <v>507804</v>
      </c>
      <c r="D12" s="57">
        <v>867430</v>
      </c>
    </row>
    <row r="13" spans="2:4" ht="24.75" customHeight="1" thickBot="1">
      <c r="B13" s="82" t="s">
        <v>70</v>
      </c>
      <c r="C13" s="84">
        <v>0</v>
      </c>
      <c r="D13" s="57">
        <v>795</v>
      </c>
    </row>
    <row r="14" spans="2:4" ht="14.25" thickTop="1">
      <c r="B14" s="85" t="s">
        <v>71</v>
      </c>
      <c r="C14" s="86">
        <f>C12+C13</f>
        <v>507804</v>
      </c>
      <c r="D14" s="87">
        <f>D12+D13</f>
        <v>868225</v>
      </c>
    </row>
    <row r="15" spans="2:4" ht="13.5">
      <c r="B15" s="82" t="s">
        <v>72</v>
      </c>
      <c r="C15" s="83">
        <f>-'B.C- FONDO '!G32</f>
        <v>-284011.8</v>
      </c>
      <c r="D15" s="57">
        <v>-557553</v>
      </c>
    </row>
    <row r="16" spans="2:4" ht="18" customHeight="1" thickBot="1">
      <c r="B16" s="82" t="s">
        <v>73</v>
      </c>
      <c r="C16" s="63">
        <f>-'B.C- FONDO '!G35</f>
        <v>-6372.5499999999993</v>
      </c>
      <c r="D16" s="63">
        <v>-10843</v>
      </c>
    </row>
    <row r="17" spans="2:16" ht="16.5" customHeight="1">
      <c r="B17" s="85" t="s">
        <v>74</v>
      </c>
      <c r="C17" s="58">
        <f>C14+C15+C16</f>
        <v>217419.65000000002</v>
      </c>
      <c r="D17" s="58">
        <f>D14+D15+D16</f>
        <v>299829</v>
      </c>
    </row>
    <row r="18" spans="2:16" ht="17.25" customHeight="1" thickBot="1">
      <c r="B18" s="82" t="s">
        <v>75</v>
      </c>
      <c r="C18" s="63">
        <f>(-'B.C- FONDO '!G42)-('B.C- FONDO '!G36)</f>
        <v>10234.780000000002</v>
      </c>
      <c r="D18" s="57">
        <v>1145</v>
      </c>
    </row>
    <row r="19" spans="2:16" ht="16.5" customHeight="1" thickBot="1">
      <c r="B19" s="85" t="s">
        <v>76</v>
      </c>
      <c r="C19" s="89">
        <f>C17+C18</f>
        <v>227654.43000000002</v>
      </c>
      <c r="D19" s="89">
        <f>D17+D18</f>
        <v>300974</v>
      </c>
      <c r="E19" s="88"/>
      <c r="F19" s="88"/>
    </row>
    <row r="20" spans="2:16" ht="16.5" customHeight="1">
      <c r="B20" s="82"/>
      <c r="C20" s="90"/>
      <c r="D20" s="91"/>
      <c r="E20" s="88"/>
      <c r="F20" s="88"/>
    </row>
    <row r="21" spans="2:16" ht="15.75" customHeight="1" thickBot="1">
      <c r="B21" s="85" t="s">
        <v>77</v>
      </c>
      <c r="C21" s="65">
        <f>C19</f>
        <v>227654.43000000002</v>
      </c>
      <c r="D21" s="65">
        <f>D19</f>
        <v>300974</v>
      </c>
      <c r="E21" s="88"/>
      <c r="F21" s="88"/>
    </row>
    <row r="22" spans="2:16" ht="18" customHeight="1" thickTop="1" thickBot="1">
      <c r="B22" s="92"/>
      <c r="C22" s="84"/>
      <c r="D22" s="63"/>
      <c r="G22" s="88"/>
      <c r="H22" s="88"/>
      <c r="I22" s="88"/>
      <c r="J22" s="88"/>
      <c r="K22" s="88"/>
      <c r="L22" s="88"/>
      <c r="M22" s="88"/>
      <c r="N22" s="88"/>
      <c r="O22" s="88"/>
      <c r="P22" s="88"/>
    </row>
    <row r="23" spans="2:16" ht="16.5" customHeight="1">
      <c r="B23" s="73"/>
      <c r="G23" s="88"/>
      <c r="H23" s="88"/>
      <c r="I23" s="88"/>
      <c r="J23" s="88"/>
      <c r="K23" s="88"/>
      <c r="L23" s="88"/>
      <c r="M23" s="88"/>
      <c r="N23" s="88"/>
      <c r="O23" s="88"/>
      <c r="P23" s="88"/>
    </row>
    <row r="24" spans="2:16" ht="0.75" customHeight="1">
      <c r="G24" s="88"/>
      <c r="H24" s="88"/>
      <c r="I24" s="88"/>
      <c r="J24" s="88"/>
      <c r="K24" s="88"/>
      <c r="L24" s="88"/>
      <c r="M24" s="88"/>
      <c r="N24" s="88"/>
      <c r="O24" s="88"/>
      <c r="P24" s="88"/>
    </row>
    <row r="25" spans="2:16" ht="18" customHeight="1"/>
    <row r="29" spans="2:16" ht="12.75" customHeight="1">
      <c r="B29" s="39"/>
      <c r="C29" s="137"/>
      <c r="D29" s="137"/>
      <c r="E29" s="137"/>
      <c r="F29" s="137"/>
    </row>
    <row r="30" spans="2:16" ht="12.75" customHeight="1">
      <c r="B30" s="40"/>
      <c r="C30" s="136"/>
      <c r="D30" s="136"/>
      <c r="E30" s="136"/>
      <c r="F30" s="136"/>
    </row>
    <row r="31" spans="2:16" ht="18" customHeight="1">
      <c r="B31" s="39"/>
      <c r="C31" s="137"/>
      <c r="D31" s="137"/>
      <c r="E31" s="137"/>
      <c r="F31" s="137"/>
    </row>
    <row r="32" spans="2:16" ht="17.25" customHeight="1">
      <c r="C32" s="137"/>
      <c r="D32" s="137"/>
      <c r="E32" s="137"/>
      <c r="F32" s="137"/>
    </row>
    <row r="33" spans="2:6" ht="18.75" customHeight="1"/>
    <row r="34" spans="2:6" ht="12.75" customHeight="1"/>
    <row r="35" spans="2:6" ht="13.5" customHeight="1"/>
    <row r="36" spans="2:6" ht="12.75" customHeight="1">
      <c r="B36" s="39"/>
      <c r="C36" s="162"/>
      <c r="D36" s="162"/>
      <c r="E36" s="162"/>
      <c r="F36" s="162"/>
    </row>
    <row r="37" spans="2:6">
      <c r="B37" s="40"/>
      <c r="C37" s="163"/>
      <c r="D37" s="163"/>
      <c r="E37" s="163"/>
      <c r="F37" s="163"/>
    </row>
    <row r="38" spans="2:6" ht="13.5">
      <c r="B38" s="39"/>
      <c r="C38" s="162"/>
      <c r="D38" s="162"/>
      <c r="E38" s="162"/>
      <c r="F38" s="162"/>
    </row>
    <row r="39" spans="2:6" ht="13.5">
      <c r="C39" s="162"/>
      <c r="D39" s="162"/>
      <c r="E39" s="162"/>
      <c r="F39" s="162"/>
    </row>
  </sheetData>
  <mergeCells count="10">
    <mergeCell ref="C36:F36"/>
    <mergeCell ref="C37:F37"/>
    <mergeCell ref="C38:F38"/>
    <mergeCell ref="C39:F39"/>
    <mergeCell ref="B4:D4"/>
    <mergeCell ref="B5:D5"/>
    <mergeCell ref="C29:F29"/>
    <mergeCell ref="C30:F30"/>
    <mergeCell ref="C31:F31"/>
    <mergeCell ref="C32:F32"/>
  </mergeCells>
  <pageMargins left="0.70866141732283472" right="0.70866141732283472" top="0.86614173228346458" bottom="0.74803149606299213" header="0.31496062992125984" footer="0.31496062992125984"/>
  <pageSetup paperSize="9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sqref="A1:C1"/>
    </sheetView>
  </sheetViews>
  <sheetFormatPr baseColWidth="10" defaultRowHeight="12.75"/>
  <cols>
    <col min="1" max="1" width="45.5703125" customWidth="1"/>
    <col min="2" max="3" width="11.42578125" style="97"/>
  </cols>
  <sheetData>
    <row r="1" spans="1:3" ht="15">
      <c r="A1" s="164" t="s">
        <v>78</v>
      </c>
      <c r="B1" s="164"/>
      <c r="C1" s="164"/>
    </row>
    <row r="2" spans="1:3">
      <c r="A2" s="94" t="s">
        <v>79</v>
      </c>
      <c r="B2" s="95"/>
      <c r="C2" s="95"/>
    </row>
    <row r="3" spans="1:3">
      <c r="A3" s="94" t="s">
        <v>80</v>
      </c>
      <c r="B3" s="95"/>
      <c r="C3" s="95">
        <f>B4</f>
        <v>505086.07</v>
      </c>
    </row>
    <row r="4" spans="1:3">
      <c r="A4" s="94" t="s">
        <v>81</v>
      </c>
      <c r="B4" s="95">
        <f>+'B.C- FONDO '!G12</f>
        <v>505086.07</v>
      </c>
      <c r="C4" s="95"/>
    </row>
    <row r="5" spans="1:3">
      <c r="A5" s="94"/>
      <c r="B5" s="95"/>
      <c r="C5" s="95"/>
    </row>
    <row r="6" spans="1:3">
      <c r="A6" s="94"/>
      <c r="B6" s="95"/>
      <c r="C6" s="95"/>
    </row>
    <row r="7" spans="1:3">
      <c r="A7" s="94"/>
      <c r="B7" s="95"/>
      <c r="C7" s="95"/>
    </row>
    <row r="8" spans="1:3" ht="15">
      <c r="A8" s="165" t="s">
        <v>101</v>
      </c>
      <c r="B8" s="165"/>
      <c r="C8" s="96">
        <f>SUM(C2:C7)</f>
        <v>505086.07</v>
      </c>
    </row>
  </sheetData>
  <mergeCells count="2">
    <mergeCell ref="A1:C1"/>
    <mergeCell ref="A8:B8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sqref="A1:E1"/>
    </sheetView>
  </sheetViews>
  <sheetFormatPr baseColWidth="10" defaultRowHeight="12.75"/>
  <cols>
    <col min="1" max="1" width="31" style="98" customWidth="1"/>
    <col min="2" max="2" width="11.42578125" style="98"/>
    <col min="3" max="3" width="13" style="103" customWidth="1"/>
    <col min="4" max="4" width="11.42578125" style="98"/>
    <col min="5" max="5" width="11.42578125" style="104"/>
    <col min="6" max="16384" width="11.42578125" style="98"/>
  </cols>
  <sheetData>
    <row r="1" spans="1:5" ht="15">
      <c r="A1" s="164" t="s">
        <v>137</v>
      </c>
      <c r="B1" s="164"/>
      <c r="C1" s="164"/>
      <c r="D1" s="164"/>
      <c r="E1" s="164"/>
    </row>
    <row r="2" spans="1:5" ht="15" customHeight="1">
      <c r="A2" s="99"/>
      <c r="B2" s="170" t="s">
        <v>82</v>
      </c>
      <c r="C2" s="170"/>
      <c r="D2" s="170"/>
      <c r="E2" s="170"/>
    </row>
    <row r="3" spans="1:5" ht="15" customHeight="1">
      <c r="A3" s="110" t="s">
        <v>83</v>
      </c>
      <c r="B3" s="110" t="s">
        <v>84</v>
      </c>
      <c r="C3" s="100" t="s">
        <v>85</v>
      </c>
      <c r="D3" s="110" t="s">
        <v>86</v>
      </c>
      <c r="E3" s="101" t="s">
        <v>87</v>
      </c>
    </row>
    <row r="4" spans="1:5" ht="15" customHeight="1">
      <c r="A4" s="107" t="s">
        <v>100</v>
      </c>
      <c r="B4" s="116" t="s">
        <v>88</v>
      </c>
      <c r="C4" s="113" t="s">
        <v>102</v>
      </c>
      <c r="D4" s="114">
        <v>43510</v>
      </c>
      <c r="E4" s="115">
        <v>131</v>
      </c>
    </row>
    <row r="5" spans="1:5" ht="15" customHeight="1">
      <c r="A5" s="107" t="s">
        <v>100</v>
      </c>
      <c r="B5" s="116" t="s">
        <v>88</v>
      </c>
      <c r="C5" s="113" t="s">
        <v>103</v>
      </c>
      <c r="D5" s="114">
        <v>43514</v>
      </c>
      <c r="E5" s="115">
        <v>5129.2</v>
      </c>
    </row>
    <row r="6" spans="1:5" ht="15" customHeight="1">
      <c r="A6" s="107" t="s">
        <v>100</v>
      </c>
      <c r="B6" s="116" t="s">
        <v>88</v>
      </c>
      <c r="C6" s="117" t="s">
        <v>104</v>
      </c>
      <c r="D6" s="114">
        <v>43514</v>
      </c>
      <c r="E6" s="115">
        <v>75</v>
      </c>
    </row>
    <row r="7" spans="1:5" ht="15" customHeight="1">
      <c r="A7" s="107" t="s">
        <v>100</v>
      </c>
      <c r="B7" s="116" t="s">
        <v>88</v>
      </c>
      <c r="C7" s="113" t="s">
        <v>105</v>
      </c>
      <c r="D7" s="114">
        <v>43514</v>
      </c>
      <c r="E7" s="115">
        <v>228.6</v>
      </c>
    </row>
    <row r="8" spans="1:5" ht="15" customHeight="1">
      <c r="A8" s="107" t="s">
        <v>100</v>
      </c>
      <c r="B8" s="116" t="s">
        <v>88</v>
      </c>
      <c r="C8" s="113" t="s">
        <v>106</v>
      </c>
      <c r="D8" s="114">
        <v>43514</v>
      </c>
      <c r="E8" s="115">
        <v>75</v>
      </c>
    </row>
    <row r="9" spans="1:5" ht="15" customHeight="1">
      <c r="A9" s="107" t="s">
        <v>100</v>
      </c>
      <c r="B9" s="116" t="s">
        <v>88</v>
      </c>
      <c r="C9" s="113" t="s">
        <v>107</v>
      </c>
      <c r="D9" s="114">
        <v>43515</v>
      </c>
      <c r="E9" s="115">
        <v>161.5</v>
      </c>
    </row>
    <row r="10" spans="1:5" ht="15" customHeight="1">
      <c r="A10" s="107" t="s">
        <v>100</v>
      </c>
      <c r="B10" s="116" t="s">
        <v>88</v>
      </c>
      <c r="C10" s="113" t="s">
        <v>108</v>
      </c>
      <c r="D10" s="114">
        <v>43515</v>
      </c>
      <c r="E10" s="115">
        <v>276.89999999999998</v>
      </c>
    </row>
    <row r="11" spans="1:5" ht="15" customHeight="1">
      <c r="A11" s="107" t="s">
        <v>100</v>
      </c>
      <c r="B11" s="116" t="s">
        <v>88</v>
      </c>
      <c r="C11" s="113" t="s">
        <v>109</v>
      </c>
      <c r="D11" s="114">
        <v>43515</v>
      </c>
      <c r="E11" s="115">
        <v>287.10000000000002</v>
      </c>
    </row>
    <row r="12" spans="1:5" ht="15" customHeight="1">
      <c r="A12" s="107" t="s">
        <v>100</v>
      </c>
      <c r="B12" s="116" t="s">
        <v>88</v>
      </c>
      <c r="C12" s="113" t="s">
        <v>110</v>
      </c>
      <c r="D12" s="114">
        <v>43515</v>
      </c>
      <c r="E12" s="115">
        <v>170</v>
      </c>
    </row>
    <row r="13" spans="1:5" ht="15" customHeight="1">
      <c r="A13" s="107" t="s">
        <v>100</v>
      </c>
      <c r="B13" s="116" t="s">
        <v>88</v>
      </c>
      <c r="C13" s="117" t="s">
        <v>111</v>
      </c>
      <c r="D13" s="114">
        <v>43515</v>
      </c>
      <c r="E13" s="115">
        <v>154</v>
      </c>
    </row>
    <row r="14" spans="1:5" ht="15" customHeight="1">
      <c r="A14" s="107" t="s">
        <v>100</v>
      </c>
      <c r="B14" s="116" t="s">
        <v>88</v>
      </c>
      <c r="C14" s="113" t="s">
        <v>112</v>
      </c>
      <c r="D14" s="114">
        <v>43515</v>
      </c>
      <c r="E14" s="118">
        <v>75</v>
      </c>
    </row>
    <row r="15" spans="1:5" ht="15" customHeight="1">
      <c r="A15" s="107" t="s">
        <v>100</v>
      </c>
      <c r="B15" s="116" t="s">
        <v>88</v>
      </c>
      <c r="C15" s="113" t="s">
        <v>113</v>
      </c>
      <c r="D15" s="114">
        <v>43519</v>
      </c>
      <c r="E15" s="115">
        <v>525.1</v>
      </c>
    </row>
    <row r="16" spans="1:5" ht="15" customHeight="1">
      <c r="A16" s="107" t="s">
        <v>100</v>
      </c>
      <c r="B16" s="116" t="s">
        <v>88</v>
      </c>
      <c r="C16" s="113" t="s">
        <v>114</v>
      </c>
      <c r="D16" s="114">
        <v>43519</v>
      </c>
      <c r="E16" s="115">
        <v>260.39999999999998</v>
      </c>
    </row>
    <row r="17" spans="1:5" ht="15" customHeight="1">
      <c r="A17" s="107" t="s">
        <v>100</v>
      </c>
      <c r="B17" s="116" t="s">
        <v>88</v>
      </c>
      <c r="C17" s="113" t="s">
        <v>115</v>
      </c>
      <c r="D17" s="114">
        <v>43519</v>
      </c>
      <c r="E17" s="115">
        <v>263.10000000000002</v>
      </c>
    </row>
    <row r="18" spans="1:5" ht="15" customHeight="1">
      <c r="A18" s="107" t="s">
        <v>100</v>
      </c>
      <c r="B18" s="116" t="s">
        <v>88</v>
      </c>
      <c r="C18" s="113" t="s">
        <v>116</v>
      </c>
      <c r="D18" s="114">
        <v>43519</v>
      </c>
      <c r="E18" s="115">
        <v>461.4</v>
      </c>
    </row>
    <row r="19" spans="1:5" ht="15" customHeight="1">
      <c r="A19" s="107" t="s">
        <v>100</v>
      </c>
      <c r="B19" s="116" t="s">
        <v>88</v>
      </c>
      <c r="C19" s="113" t="s">
        <v>117</v>
      </c>
      <c r="D19" s="114">
        <v>43520</v>
      </c>
      <c r="E19" s="115">
        <v>155</v>
      </c>
    </row>
    <row r="20" spans="1:5" ht="15" customHeight="1">
      <c r="A20" s="107" t="s">
        <v>100</v>
      </c>
      <c r="B20" s="116" t="s">
        <v>88</v>
      </c>
      <c r="C20" s="113" t="s">
        <v>118</v>
      </c>
      <c r="D20" s="114">
        <v>43520</v>
      </c>
      <c r="E20" s="115">
        <v>158.5</v>
      </c>
    </row>
    <row r="21" spans="1:5" ht="15" customHeight="1">
      <c r="A21" s="107" t="s">
        <v>100</v>
      </c>
      <c r="B21" s="116" t="s">
        <v>88</v>
      </c>
      <c r="C21" s="113" t="s">
        <v>119</v>
      </c>
      <c r="D21" s="114">
        <v>43520</v>
      </c>
      <c r="E21" s="115">
        <v>337.8</v>
      </c>
    </row>
    <row r="22" spans="1:5" ht="15" customHeight="1">
      <c r="A22" s="107" t="s">
        <v>100</v>
      </c>
      <c r="B22" s="116" t="s">
        <v>88</v>
      </c>
      <c r="C22" s="113" t="s">
        <v>120</v>
      </c>
      <c r="D22" s="114">
        <v>43520</v>
      </c>
      <c r="E22" s="115">
        <v>75</v>
      </c>
    </row>
    <row r="23" spans="1:5" ht="15" customHeight="1">
      <c r="A23" s="107" t="s">
        <v>100</v>
      </c>
      <c r="B23" s="116" t="s">
        <v>88</v>
      </c>
      <c r="C23" s="113" t="s">
        <v>121</v>
      </c>
      <c r="D23" s="114">
        <v>43520</v>
      </c>
      <c r="E23" s="115">
        <v>429</v>
      </c>
    </row>
    <row r="24" spans="1:5" ht="15" customHeight="1">
      <c r="A24" s="107" t="s">
        <v>100</v>
      </c>
      <c r="B24" s="116" t="s">
        <v>88</v>
      </c>
      <c r="C24" s="113" t="s">
        <v>122</v>
      </c>
      <c r="D24" s="114">
        <v>43520</v>
      </c>
      <c r="E24" s="115">
        <v>406.9</v>
      </c>
    </row>
    <row r="25" spans="1:5" ht="15" customHeight="1">
      <c r="A25" s="107" t="s">
        <v>100</v>
      </c>
      <c r="B25" s="116" t="s">
        <v>88</v>
      </c>
      <c r="C25" s="113" t="s">
        <v>123</v>
      </c>
      <c r="D25" s="114">
        <v>43520</v>
      </c>
      <c r="E25" s="115">
        <v>340.9</v>
      </c>
    </row>
    <row r="26" spans="1:5" ht="15" customHeight="1">
      <c r="A26" s="107" t="s">
        <v>100</v>
      </c>
      <c r="B26" s="116" t="s">
        <v>88</v>
      </c>
      <c r="C26" s="113" t="s">
        <v>124</v>
      </c>
      <c r="D26" s="114">
        <v>43520</v>
      </c>
      <c r="E26" s="115">
        <v>275.10000000000002</v>
      </c>
    </row>
    <row r="27" spans="1:5" ht="15" customHeight="1">
      <c r="A27" s="107" t="s">
        <v>100</v>
      </c>
      <c r="B27" s="116" t="s">
        <v>88</v>
      </c>
      <c r="C27" s="113" t="s">
        <v>125</v>
      </c>
      <c r="D27" s="114">
        <v>43520</v>
      </c>
      <c r="E27" s="115">
        <v>339.5</v>
      </c>
    </row>
    <row r="28" spans="1:5" ht="15" customHeight="1">
      <c r="A28" s="107" t="s">
        <v>100</v>
      </c>
      <c r="B28" s="116" t="s">
        <v>88</v>
      </c>
      <c r="C28" s="113" t="s">
        <v>126</v>
      </c>
      <c r="D28" s="114">
        <v>43520</v>
      </c>
      <c r="E28" s="115">
        <v>330.9</v>
      </c>
    </row>
    <row r="29" spans="1:5" ht="15" customHeight="1">
      <c r="A29" s="107" t="s">
        <v>100</v>
      </c>
      <c r="B29" s="116" t="s">
        <v>88</v>
      </c>
      <c r="C29" s="113" t="s">
        <v>127</v>
      </c>
      <c r="D29" s="114">
        <v>43520</v>
      </c>
      <c r="E29" s="115">
        <v>128.5</v>
      </c>
    </row>
    <row r="30" spans="1:5" ht="15" customHeight="1">
      <c r="A30" s="107" t="s">
        <v>128</v>
      </c>
      <c r="B30" s="116" t="s">
        <v>88</v>
      </c>
      <c r="C30" s="113" t="s">
        <v>129</v>
      </c>
      <c r="D30" s="114">
        <v>43510</v>
      </c>
      <c r="E30" s="119">
        <v>1946</v>
      </c>
    </row>
    <row r="31" spans="1:5" ht="15" customHeight="1">
      <c r="A31" s="120" t="s">
        <v>128</v>
      </c>
      <c r="B31" s="116" t="s">
        <v>88</v>
      </c>
      <c r="C31" s="113" t="s">
        <v>130</v>
      </c>
      <c r="D31" s="114">
        <v>43510</v>
      </c>
      <c r="E31" s="119">
        <v>85.52</v>
      </c>
    </row>
    <row r="32" spans="1:5" ht="15" customHeight="1">
      <c r="A32" s="107" t="s">
        <v>131</v>
      </c>
      <c r="B32" s="112" t="s">
        <v>88</v>
      </c>
      <c r="C32" s="123" t="s">
        <v>140</v>
      </c>
      <c r="D32" s="114">
        <v>43504</v>
      </c>
      <c r="E32" s="121">
        <v>18384.62</v>
      </c>
    </row>
    <row r="33" spans="1:5" ht="15">
      <c r="A33" s="166" t="s">
        <v>89</v>
      </c>
      <c r="B33" s="166"/>
      <c r="C33" s="166"/>
      <c r="D33" s="166"/>
      <c r="E33" s="102">
        <f>SUM(E4:E32)</f>
        <v>31666.54</v>
      </c>
    </row>
    <row r="35" spans="1:5">
      <c r="A35" s="171" t="s">
        <v>90</v>
      </c>
      <c r="B35" s="170" t="s">
        <v>91</v>
      </c>
      <c r="C35" s="170"/>
      <c r="D35" s="170"/>
      <c r="E35" s="170"/>
    </row>
    <row r="36" spans="1:5">
      <c r="A36" s="171"/>
      <c r="B36" s="110" t="s">
        <v>86</v>
      </c>
      <c r="C36" s="170" t="s">
        <v>92</v>
      </c>
      <c r="D36" s="170"/>
      <c r="E36" s="101" t="s">
        <v>93</v>
      </c>
    </row>
    <row r="37" spans="1:5">
      <c r="A37" s="120" t="s">
        <v>132</v>
      </c>
      <c r="B37" s="126">
        <v>43524</v>
      </c>
      <c r="C37" s="167" t="s">
        <v>94</v>
      </c>
      <c r="D37" s="168"/>
      <c r="E37" s="127">
        <v>4050</v>
      </c>
    </row>
    <row r="38" spans="1:5" ht="15">
      <c r="A38" s="166" t="s">
        <v>89</v>
      </c>
      <c r="B38" s="166"/>
      <c r="C38" s="166"/>
      <c r="D38" s="166"/>
      <c r="E38" s="102">
        <f>SUM(E37:E37)</f>
        <v>4050</v>
      </c>
    </row>
    <row r="40" spans="1:5" ht="15">
      <c r="A40" s="164" t="s">
        <v>138</v>
      </c>
      <c r="B40" s="164"/>
      <c r="C40" s="164"/>
      <c r="D40" s="164"/>
    </row>
    <row r="41" spans="1:5">
      <c r="A41" s="169" t="s">
        <v>95</v>
      </c>
      <c r="B41" s="169"/>
      <c r="C41" s="169"/>
      <c r="D41" s="124">
        <f>E33</f>
        <v>31666.54</v>
      </c>
    </row>
    <row r="42" spans="1:5">
      <c r="A42" s="169" t="s">
        <v>96</v>
      </c>
      <c r="B42" s="169"/>
      <c r="C42" s="169"/>
      <c r="D42" s="125">
        <f>E38</f>
        <v>4050</v>
      </c>
    </row>
    <row r="43" spans="1:5" ht="15">
      <c r="A43" s="166" t="s">
        <v>97</v>
      </c>
      <c r="B43" s="166"/>
      <c r="C43" s="166"/>
      <c r="D43" s="96">
        <f>SUM(D41:D42)</f>
        <v>35716.54</v>
      </c>
    </row>
  </sheetData>
  <mergeCells count="12">
    <mergeCell ref="A1:E1"/>
    <mergeCell ref="B2:E2"/>
    <mergeCell ref="A33:D33"/>
    <mergeCell ref="A35:A36"/>
    <mergeCell ref="B35:E35"/>
    <mergeCell ref="C36:D36"/>
    <mergeCell ref="A43:C43"/>
    <mergeCell ref="C37:D37"/>
    <mergeCell ref="A38:D38"/>
    <mergeCell ref="A40:D40"/>
    <mergeCell ref="A41:C41"/>
    <mergeCell ref="A42:C42"/>
  </mergeCells>
  <pageMargins left="0.70866141732283472" right="0.70866141732283472" top="0.39370078740157483" bottom="0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2"/>
    </sheetView>
  </sheetViews>
  <sheetFormatPr baseColWidth="10" defaultRowHeight="12.75"/>
  <cols>
    <col min="1" max="1" width="12.7109375" customWidth="1"/>
    <col min="2" max="2" width="12" customWidth="1"/>
    <col min="3" max="3" width="16.140625" customWidth="1"/>
  </cols>
  <sheetData>
    <row r="1" spans="1:3" ht="24.75" customHeight="1">
      <c r="A1" s="172" t="s">
        <v>133</v>
      </c>
      <c r="B1" s="172"/>
      <c r="C1" s="172"/>
    </row>
    <row r="2" spans="1:3" ht="21.75" customHeight="1">
      <c r="A2" s="172"/>
      <c r="B2" s="172"/>
      <c r="C2" s="172"/>
    </row>
    <row r="3" spans="1:3">
      <c r="A3" s="105" t="s">
        <v>98</v>
      </c>
      <c r="B3" s="105" t="s">
        <v>99</v>
      </c>
      <c r="C3" s="105" t="s">
        <v>87</v>
      </c>
    </row>
    <row r="4" spans="1:3">
      <c r="A4" s="106" t="s">
        <v>134</v>
      </c>
      <c r="B4" s="94">
        <v>2019</v>
      </c>
      <c r="C4" s="95">
        <v>3324.45</v>
      </c>
    </row>
    <row r="5" spans="1:3">
      <c r="A5" s="106" t="s">
        <v>134</v>
      </c>
      <c r="B5" s="94">
        <v>2019</v>
      </c>
      <c r="C5" s="95">
        <v>3048.1</v>
      </c>
    </row>
    <row r="6" spans="1:3">
      <c r="A6" s="94"/>
      <c r="B6" s="94"/>
      <c r="C6" s="95"/>
    </row>
    <row r="7" spans="1:3" ht="15">
      <c r="A7" s="165" t="s">
        <v>97</v>
      </c>
      <c r="B7" s="165"/>
      <c r="C7" s="96">
        <f>SUM(C4:C6)</f>
        <v>6372.5499999999993</v>
      </c>
    </row>
  </sheetData>
  <mergeCells count="2">
    <mergeCell ref="A1:C2"/>
    <mergeCell ref="A7:B7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B.C- FONDO </vt:lpstr>
      <vt:lpstr>FORMATO "A"- FONDO 2</vt:lpstr>
      <vt:lpstr>FORMATO "B" - FONDO 2</vt:lpstr>
      <vt:lpstr>1004</vt:lpstr>
      <vt:lpstr>2601</vt:lpstr>
      <vt:lpstr>2701</vt:lpstr>
      <vt:lpstr>'B.C- FONDO '!Área_de_impresión</vt:lpstr>
      <vt:lpstr>'FORMATO "A"- FONDO 2'!Área_de_impresión</vt:lpstr>
      <vt:lpstr>'FORMATO "B" - FONDO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Mary Guti</cp:lastModifiedBy>
  <cp:lastPrinted>2019-03-21T14:12:41Z</cp:lastPrinted>
  <dcterms:created xsi:type="dcterms:W3CDTF">2019-02-27T16:22:54Z</dcterms:created>
  <dcterms:modified xsi:type="dcterms:W3CDTF">2019-04-16T20:11:00Z</dcterms:modified>
</cp:coreProperties>
</file>